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8 State Budget Templates\"/>
    </mc:Choice>
  </mc:AlternateContent>
  <bookViews>
    <workbookView xWindow="0" yWindow="0" windowWidth="19545" windowHeight="8880"/>
  </bookViews>
  <sheets>
    <sheet name="Budget" sheetId="1" r:id="rId1"/>
    <sheet name="Yr1 Req" sheetId="11" r:id="rId2"/>
  </sheets>
  <definedNames>
    <definedName name="_xlnm.Print_Area" localSheetId="0">Budget!$A$1:$K$81</definedName>
    <definedName name="_xlnm.Print_Area" localSheetId="1">'Yr1 Req'!$A$1:$Z$54</definedName>
    <definedName name="Z_46B71607_70E2_11D3_96B9_0000C0B382D8_.wvu.PrintArea" localSheetId="0" hidden="1">Budget!$1:$1048576</definedName>
    <definedName name="Z_BC70D600_45CD_11D3_9FD0_0000C0AC81D8_.wvu.PrintArea" localSheetId="0" hidden="1">Budget!$1:$1048576</definedName>
  </definedNames>
  <calcPr calcId="152511"/>
  <customWorkbookViews>
    <customWorkbookView name="Gateway Authorized Customer - Personal View" guid="{BC70D600-45CD-11D3-9FD0-0000C0AC81D8}" mergeInterval="0" personalView="1" maximized="1" windowWidth="636" windowHeight="408" activeSheetId="1" showStatusbar="0"/>
    <customWorkbookView name="Research &amp; Grad Studies - Personal View" guid="{46B71607-70E2-11D3-96B9-0000C0B382D8}" mergeInterval="0" personalView="1" maximized="1" windowWidth="636" windowHeight="326" activeSheetId="1" showComments="commIndAndComment"/>
  </customWorkbookViews>
</workbook>
</file>

<file path=xl/calcChain.xml><?xml version="1.0" encoding="utf-8"?>
<calcChain xmlns="http://schemas.openxmlformats.org/spreadsheetml/2006/main">
  <c r="G65" i="1" l="1"/>
  <c r="F65" i="1"/>
  <c r="C12" i="1" l="1"/>
  <c r="F25" i="1" l="1"/>
  <c r="C13" i="1" l="1"/>
  <c r="F23" i="1" l="1"/>
  <c r="C23" i="1" s="1"/>
  <c r="F24" i="1"/>
  <c r="C24" i="1" s="1"/>
  <c r="C25" i="1"/>
  <c r="G27" i="1" l="1"/>
  <c r="G38" i="1" s="1"/>
  <c r="F27" i="1"/>
  <c r="F38" i="1" s="1"/>
  <c r="H25" i="1" l="1"/>
  <c r="H24" i="1"/>
  <c r="H44" i="1"/>
  <c r="I44" i="1"/>
  <c r="G45" i="1"/>
  <c r="F45" i="1"/>
  <c r="J44" i="1" l="1"/>
  <c r="I25" i="1"/>
  <c r="J25" i="1" s="1"/>
  <c r="I24" i="1"/>
  <c r="J24" i="1" s="1"/>
  <c r="E6" i="1"/>
  <c r="F6" i="1" s="1"/>
  <c r="E5" i="1"/>
  <c r="F5" i="1" s="1"/>
  <c r="C11" i="1"/>
  <c r="H23" i="1" l="1"/>
  <c r="H27" i="1" s="1"/>
  <c r="I5" i="1"/>
  <c r="I23" i="1" l="1"/>
  <c r="I6" i="1"/>
  <c r="H6" i="1"/>
  <c r="R20" i="11"/>
  <c r="F10" i="11"/>
  <c r="F16" i="11"/>
  <c r="F13" i="11"/>
  <c r="F12" i="11"/>
  <c r="I6" i="11"/>
  <c r="I27" i="1" l="1"/>
  <c r="J27" i="1" s="1"/>
  <c r="J23" i="1"/>
  <c r="J6" i="1"/>
  <c r="K25" i="1"/>
  <c r="H64" i="1"/>
  <c r="H61" i="1"/>
  <c r="H60" i="1"/>
  <c r="H57" i="1"/>
  <c r="H53" i="1"/>
  <c r="H52" i="1"/>
  <c r="H51" i="1"/>
  <c r="H48" i="1"/>
  <c r="H47" i="1"/>
  <c r="H43" i="1"/>
  <c r="H42" i="1"/>
  <c r="G74" i="1"/>
  <c r="A1" i="1"/>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E56" i="1"/>
  <c r="F56" i="1" s="1"/>
  <c r="E32" i="1"/>
  <c r="F32" i="1" s="1"/>
  <c r="E31" i="1"/>
  <c r="E30" i="1"/>
  <c r="F30" i="1" s="1"/>
  <c r="H30" i="1" s="1"/>
  <c r="E29" i="1"/>
  <c r="F29" i="1" s="1"/>
  <c r="E18" i="1"/>
  <c r="F18" i="1" s="1"/>
  <c r="E17" i="1"/>
  <c r="F17" i="1" s="1"/>
  <c r="E13" i="1"/>
  <c r="F13" i="1" s="1"/>
  <c r="E12" i="1"/>
  <c r="F12" i="1" s="1"/>
  <c r="E11" i="1"/>
  <c r="F11" i="1" s="1"/>
  <c r="E8" i="1"/>
  <c r="G8" i="1" s="1"/>
  <c r="G9" i="1" s="1"/>
  <c r="G36" i="1" s="1"/>
  <c r="E7" i="1"/>
  <c r="F7" i="1" s="1"/>
  <c r="F9" i="1" s="1"/>
  <c r="F73" i="1"/>
  <c r="H73" i="1" s="1"/>
  <c r="F72" i="1"/>
  <c r="F70" i="1"/>
  <c r="F69" i="1"/>
  <c r="F68" i="1"/>
  <c r="I64" i="1"/>
  <c r="H8" i="1"/>
  <c r="G62" i="1"/>
  <c r="G58" i="1"/>
  <c r="G54" i="1"/>
  <c r="G49" i="1"/>
  <c r="G33" i="1"/>
  <c r="G21" i="1"/>
  <c r="G15" i="1"/>
  <c r="G37" i="1" s="1"/>
  <c r="F62" i="1"/>
  <c r="F54" i="1"/>
  <c r="F49" i="1"/>
  <c r="I53" i="1"/>
  <c r="I51" i="1"/>
  <c r="I52" i="1"/>
  <c r="I42" i="1"/>
  <c r="I43" i="1"/>
  <c r="I47" i="1"/>
  <c r="I48" i="1"/>
  <c r="J48" i="1" s="1"/>
  <c r="I56" i="1"/>
  <c r="I57" i="1"/>
  <c r="I60" i="1"/>
  <c r="I61" i="1"/>
  <c r="F36" i="1" l="1"/>
  <c r="H62" i="1"/>
  <c r="J53" i="1"/>
  <c r="J52" i="1"/>
  <c r="J43" i="1"/>
  <c r="G66" i="1"/>
  <c r="J57" i="1"/>
  <c r="H49" i="1"/>
  <c r="H54" i="1"/>
  <c r="H65" i="1"/>
  <c r="I65" i="1"/>
  <c r="I62" i="1"/>
  <c r="J62" i="1" s="1"/>
  <c r="J47" i="1"/>
  <c r="J60" i="1"/>
  <c r="G34" i="1"/>
  <c r="H56" i="1"/>
  <c r="H58" i="1" s="1"/>
  <c r="F58" i="1"/>
  <c r="F66" i="1" s="1"/>
  <c r="I70" i="1"/>
  <c r="J61" i="1"/>
  <c r="I45" i="1"/>
  <c r="H45" i="1"/>
  <c r="F15" i="1"/>
  <c r="H70" i="1"/>
  <c r="I69" i="1"/>
  <c r="I54" i="1"/>
  <c r="J64" i="1"/>
  <c r="I21" i="11"/>
  <c r="F21" i="1"/>
  <c r="I49" i="1"/>
  <c r="F74" i="1"/>
  <c r="J51" i="1"/>
  <c r="I73" i="1"/>
  <c r="J73" i="1" s="1"/>
  <c r="I58" i="1"/>
  <c r="J42" i="1"/>
  <c r="I68" i="1"/>
  <c r="H72" i="1"/>
  <c r="F33" i="1"/>
  <c r="I31" i="1"/>
  <c r="H32" i="1"/>
  <c r="I30" i="1"/>
  <c r="J30" i="1" s="1"/>
  <c r="I13" i="1"/>
  <c r="I18" i="1"/>
  <c r="F37" i="1" l="1"/>
  <c r="J49" i="1"/>
  <c r="F39" i="1"/>
  <c r="I66" i="1"/>
  <c r="J65" i="1"/>
  <c r="J45" i="1"/>
  <c r="H66" i="1"/>
  <c r="J54" i="1"/>
  <c r="G39" i="1"/>
  <c r="G40" i="1" s="1"/>
  <c r="G76" i="1" s="1"/>
  <c r="G78" i="1" s="1"/>
  <c r="J56" i="1"/>
  <c r="I72" i="1"/>
  <c r="J72" i="1" s="1"/>
  <c r="J70" i="1"/>
  <c r="F34" i="1"/>
  <c r="H5" i="1"/>
  <c r="J5" i="1" s="1"/>
  <c r="H11" i="1"/>
  <c r="H31" i="1"/>
  <c r="J31" i="1" s="1"/>
  <c r="I8" i="1"/>
  <c r="J8" i="1" s="1"/>
  <c r="I29" i="1"/>
  <c r="I32" i="1"/>
  <c r="J58" i="1"/>
  <c r="H18" i="1"/>
  <c r="J18" i="1" s="1"/>
  <c r="I12" i="1"/>
  <c r="I11" i="1"/>
  <c r="H13" i="1"/>
  <c r="J13" i="1" s="1"/>
  <c r="J66" i="1" l="1"/>
  <c r="I74" i="1"/>
  <c r="I15" i="1"/>
  <c r="I37" i="1"/>
  <c r="I33" i="1"/>
  <c r="J32" i="1"/>
  <c r="I38" i="1"/>
  <c r="F40" i="1"/>
  <c r="J11" i="1"/>
  <c r="H17" i="1"/>
  <c r="H69" i="1"/>
  <c r="F76" i="1" l="1"/>
  <c r="F78" i="1" s="1"/>
  <c r="I7" i="1"/>
  <c r="I9" i="1" s="1"/>
  <c r="I17" i="1"/>
  <c r="I21" i="1" s="1"/>
  <c r="H21" i="1"/>
  <c r="J69" i="1"/>
  <c r="G79" i="1" l="1"/>
  <c r="G81" i="1" s="1"/>
  <c r="N53" i="11" s="1"/>
  <c r="F79" i="1"/>
  <c r="F81" i="1" s="1"/>
  <c r="H53" i="11" s="1"/>
  <c r="I34" i="1"/>
  <c r="J17" i="1"/>
  <c r="I36" i="1"/>
  <c r="I39" i="1" s="1"/>
  <c r="J21" i="1"/>
  <c r="H36" i="1"/>
  <c r="H7" i="1"/>
  <c r="H9" i="1" s="1"/>
  <c r="H29" i="1"/>
  <c r="J29" i="1" s="1"/>
  <c r="H68" i="1"/>
  <c r="J68" i="1" s="1"/>
  <c r="H38" i="1"/>
  <c r="J38" i="1" s="1"/>
  <c r="H12" i="1"/>
  <c r="J12" i="1" s="1"/>
  <c r="T53" i="11" l="1"/>
  <c r="I40" i="1"/>
  <c r="I76" i="1" s="1"/>
  <c r="I78" i="1"/>
  <c r="J36" i="1"/>
  <c r="J7" i="1"/>
  <c r="J9" i="1"/>
  <c r="H33" i="1"/>
  <c r="J33" i="1" s="1"/>
  <c r="H74" i="1"/>
  <c r="J74" i="1" s="1"/>
  <c r="H15" i="1"/>
  <c r="H34" i="1" l="1"/>
  <c r="H37" i="1"/>
  <c r="H39" i="1" s="1"/>
  <c r="J39" i="1" s="1"/>
  <c r="J15" i="1"/>
  <c r="J37" i="1" l="1"/>
  <c r="J34" i="1"/>
  <c r="H40" i="1"/>
  <c r="H78" i="1" l="1"/>
  <c r="J78" i="1" s="1"/>
  <c r="H76" i="1"/>
  <c r="J40" i="1"/>
  <c r="I79" i="1" l="1"/>
  <c r="I81" i="1" s="1"/>
  <c r="H79" i="1"/>
  <c r="J76" i="1"/>
  <c r="J79" i="1" l="1"/>
  <c r="H81" i="1"/>
  <c r="J81"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0" authorId="0" shapeId="0">
      <text>
        <r>
          <rPr>
            <b/>
            <sz val="8"/>
            <color indexed="81"/>
            <rFont val="Tahoma"/>
            <family val="2"/>
          </rPr>
          <t>Masters Assistant Stipend</t>
        </r>
        <r>
          <rPr>
            <sz val="8"/>
            <color indexed="81"/>
            <rFont val="Tahoma"/>
            <family val="2"/>
          </rPr>
          <t xml:space="preserve">
</t>
        </r>
      </text>
    </comment>
    <comment ref="B31" authorId="0" shapeId="0">
      <text>
        <r>
          <rPr>
            <b/>
            <sz val="8"/>
            <color indexed="81"/>
            <rFont val="Tahoma"/>
            <family val="2"/>
          </rPr>
          <t xml:space="preserve">Hourly IWS
</t>
        </r>
        <r>
          <rPr>
            <sz val="8"/>
            <color indexed="81"/>
            <rFont val="Tahoma"/>
            <family val="2"/>
          </rPr>
          <t xml:space="preserve">
</t>
        </r>
      </text>
    </comment>
    <comment ref="B32" authorId="0" shapeId="0">
      <text>
        <r>
          <rPr>
            <b/>
            <sz val="8"/>
            <color indexed="81"/>
            <rFont val="Tahoma"/>
            <family val="2"/>
          </rPr>
          <t>Enter appropriate account code</t>
        </r>
        <r>
          <rPr>
            <sz val="8"/>
            <color indexed="81"/>
            <rFont val="Tahoma"/>
            <family val="2"/>
          </rPr>
          <t xml:space="preserve">
</t>
        </r>
      </text>
    </comment>
    <comment ref="B36" authorId="0" shapeId="0">
      <text>
        <r>
          <rPr>
            <b/>
            <sz val="8"/>
            <color indexed="81"/>
            <rFont val="Tahoma"/>
            <family val="2"/>
          </rPr>
          <t>Composite Fringes - Full Time</t>
        </r>
        <r>
          <rPr>
            <sz val="8"/>
            <color indexed="81"/>
            <rFont val="Tahoma"/>
            <family val="2"/>
          </rPr>
          <t xml:space="preserve">
</t>
        </r>
      </text>
    </comment>
    <comment ref="B37" authorId="0" shapeId="0">
      <text>
        <r>
          <rPr>
            <b/>
            <sz val="8"/>
            <color indexed="81"/>
            <rFont val="Tahoma"/>
            <family val="2"/>
          </rPr>
          <t>Composite Fringes - Summer</t>
        </r>
        <r>
          <rPr>
            <sz val="8"/>
            <color indexed="81"/>
            <rFont val="Tahoma"/>
            <family val="2"/>
          </rPr>
          <t xml:space="preserve">
</t>
        </r>
      </text>
    </comment>
    <comment ref="B38" authorId="0" shapeId="0">
      <text>
        <r>
          <rPr>
            <b/>
            <sz val="8"/>
            <color indexed="81"/>
            <rFont val="Tahoma"/>
            <family val="2"/>
          </rPr>
          <t>Composite Fringes - Part Time &amp; Students</t>
        </r>
        <r>
          <rPr>
            <sz val="8"/>
            <color indexed="81"/>
            <rFont val="Tahoma"/>
            <family val="2"/>
          </rPr>
          <t xml:space="preserve">
</t>
        </r>
      </text>
    </comment>
    <comment ref="B42" authorId="0" shapeId="0">
      <text>
        <r>
          <rPr>
            <b/>
            <sz val="8"/>
            <color indexed="81"/>
            <rFont val="Tahoma"/>
            <family val="2"/>
          </rPr>
          <t>Lab &amp; Instructional Equipment less than 5,000</t>
        </r>
        <r>
          <rPr>
            <sz val="8"/>
            <color indexed="81"/>
            <rFont val="Tahoma"/>
            <family val="2"/>
          </rPr>
          <t xml:space="preserve">
</t>
        </r>
      </text>
    </comment>
    <comment ref="B43" authorId="0" shapeId="0">
      <text>
        <r>
          <rPr>
            <b/>
            <sz val="8"/>
            <color indexed="81"/>
            <rFont val="Tahoma"/>
            <family val="2"/>
          </rPr>
          <t>Lab &amp; Instructional Equipment Greater than 4,999</t>
        </r>
        <r>
          <rPr>
            <sz val="8"/>
            <color indexed="81"/>
            <rFont val="Tahoma"/>
            <family val="2"/>
          </rPr>
          <t xml:space="preserve">
</t>
        </r>
      </text>
    </comment>
    <comment ref="B44"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7" authorId="0" shapeId="0">
      <text>
        <r>
          <rPr>
            <b/>
            <sz val="8"/>
            <color indexed="81"/>
            <rFont val="Tahoma"/>
            <family val="2"/>
          </rPr>
          <t>Supplies Lab &amp; Instructional</t>
        </r>
        <r>
          <rPr>
            <sz val="8"/>
            <color indexed="81"/>
            <rFont val="Tahoma"/>
            <family val="2"/>
          </rPr>
          <t xml:space="preserve">
</t>
        </r>
      </text>
    </comment>
    <comment ref="B51" authorId="0" shapeId="0">
      <text>
        <r>
          <rPr>
            <b/>
            <sz val="8"/>
            <color indexed="81"/>
            <rFont val="Tahoma"/>
            <family val="2"/>
          </rPr>
          <t>Other Domestic Travel</t>
        </r>
        <r>
          <rPr>
            <sz val="8"/>
            <color indexed="81"/>
            <rFont val="Tahoma"/>
            <family val="2"/>
          </rPr>
          <t xml:space="preserve">
</t>
        </r>
      </text>
    </comment>
    <comment ref="B52" authorId="0" shapeId="0">
      <text>
        <r>
          <rPr>
            <b/>
            <sz val="8"/>
            <color indexed="81"/>
            <rFont val="Tahoma"/>
            <family val="2"/>
          </rPr>
          <t>Other Foreign Travel</t>
        </r>
        <r>
          <rPr>
            <sz val="8"/>
            <color indexed="81"/>
            <rFont val="Tahoma"/>
            <family val="2"/>
          </rPr>
          <t xml:space="preserve">
</t>
        </r>
      </text>
    </comment>
    <comment ref="B56" authorId="0" shapeId="0">
      <text>
        <r>
          <rPr>
            <b/>
            <sz val="8"/>
            <color indexed="81"/>
            <rFont val="Tahoma"/>
            <family val="2"/>
          </rPr>
          <t>Consulting Contract</t>
        </r>
        <r>
          <rPr>
            <sz val="8"/>
            <color indexed="81"/>
            <rFont val="Tahoma"/>
            <family val="2"/>
          </rPr>
          <t xml:space="preserve">
</t>
        </r>
      </text>
    </comment>
    <comment ref="B57" authorId="2" shapeId="0">
      <text>
        <r>
          <rPr>
            <b/>
            <sz val="8"/>
            <color indexed="81"/>
            <rFont val="Tahoma"/>
            <family val="2"/>
          </rPr>
          <t>Lab Services</t>
        </r>
      </text>
    </comment>
    <comment ref="B60" authorId="0" shapeId="0">
      <text>
        <r>
          <rPr>
            <b/>
            <sz val="8"/>
            <color indexed="81"/>
            <rFont val="Tahoma"/>
            <family val="2"/>
          </rPr>
          <t>Subcontract less than 25,001</t>
        </r>
        <r>
          <rPr>
            <sz val="8"/>
            <color indexed="81"/>
            <rFont val="Tahoma"/>
            <family val="2"/>
          </rPr>
          <t xml:space="preserve">
</t>
        </r>
      </text>
    </comment>
    <comment ref="B61" authorId="0" shapeId="0">
      <text>
        <r>
          <rPr>
            <b/>
            <sz val="8"/>
            <color indexed="81"/>
            <rFont val="Tahoma"/>
            <family val="2"/>
          </rPr>
          <t>Subcontract More than 25,000</t>
        </r>
        <r>
          <rPr>
            <sz val="8"/>
            <color indexed="81"/>
            <rFont val="Tahoma"/>
            <family val="2"/>
          </rPr>
          <t xml:space="preserve">
</t>
        </r>
      </text>
    </comment>
    <comment ref="B64" authorId="2" shapeId="0">
      <text>
        <r>
          <rPr>
            <b/>
            <sz val="8"/>
            <color indexed="81"/>
            <rFont val="Tahoma"/>
            <family val="2"/>
          </rPr>
          <t>Participant Support No  F&amp;A Charged</t>
        </r>
      </text>
    </comment>
    <comment ref="B68" authorId="0" shapeId="0">
      <text>
        <r>
          <rPr>
            <b/>
            <sz val="8"/>
            <color indexed="81"/>
            <rFont val="Tahoma"/>
            <family val="2"/>
          </rPr>
          <t>Graduate Tuition Awards</t>
        </r>
        <r>
          <rPr>
            <sz val="8"/>
            <color indexed="81"/>
            <rFont val="Tahoma"/>
            <family val="2"/>
          </rPr>
          <t xml:space="preserve">
</t>
        </r>
      </text>
    </comment>
    <comment ref="B69" authorId="0" shapeId="0">
      <text>
        <r>
          <rPr>
            <b/>
            <sz val="8"/>
            <color indexed="81"/>
            <rFont val="Tahoma"/>
            <family val="2"/>
          </rPr>
          <t>Graduate Tuition Awards</t>
        </r>
        <r>
          <rPr>
            <sz val="8"/>
            <color indexed="81"/>
            <rFont val="Tahoma"/>
            <family val="2"/>
          </rPr>
          <t xml:space="preserve">
</t>
        </r>
      </text>
    </comment>
    <comment ref="B70" authorId="0" shapeId="0">
      <text>
        <r>
          <rPr>
            <b/>
            <sz val="8"/>
            <color indexed="81"/>
            <rFont val="Tahoma"/>
            <family val="2"/>
          </rPr>
          <t>E-Tuition Awards</t>
        </r>
        <r>
          <rPr>
            <sz val="8"/>
            <color indexed="81"/>
            <rFont val="Tahoma"/>
            <family val="2"/>
          </rPr>
          <t xml:space="preserve">
</t>
        </r>
      </text>
    </comment>
    <comment ref="B72" authorId="0" shapeId="0">
      <text>
        <r>
          <rPr>
            <b/>
            <sz val="8"/>
            <color indexed="81"/>
            <rFont val="Tahoma"/>
            <family val="2"/>
          </rPr>
          <t>Graduate Tuition Awards</t>
        </r>
        <r>
          <rPr>
            <sz val="8"/>
            <color indexed="81"/>
            <rFont val="Tahoma"/>
            <family val="2"/>
          </rPr>
          <t xml:space="preserve">
</t>
        </r>
      </text>
    </comment>
    <comment ref="B73" authorId="0" shapeId="0">
      <text>
        <r>
          <rPr>
            <b/>
            <sz val="8"/>
            <color indexed="81"/>
            <rFont val="Tahoma"/>
            <family val="2"/>
          </rPr>
          <t>Graduate Tuition Awards</t>
        </r>
        <r>
          <rPr>
            <sz val="8"/>
            <color indexed="81"/>
            <rFont val="Tahoma"/>
            <family val="2"/>
          </rPr>
          <t xml:space="preserve">
</t>
        </r>
      </text>
    </comment>
    <comment ref="B79"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<sst xmlns="http://schemas.openxmlformats.org/spreadsheetml/2006/main" count="1308" uniqueCount="954">
  <si>
    <t>Categories</t>
  </si>
  <si>
    <t>Other:</t>
  </si>
  <si>
    <t xml:space="preserve">    &gt; $25,000</t>
  </si>
  <si>
    <t xml:space="preserve">   Sub-Total</t>
  </si>
  <si>
    <t>Sponsor</t>
  </si>
  <si>
    <t>NJIT</t>
  </si>
  <si>
    <t>Grand</t>
  </si>
  <si>
    <t>Total</t>
  </si>
  <si>
    <t>Yr - 1</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</si>
  <si>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</si>
  <si>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</si>
  <si>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</si>
  <si>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</si>
  <si>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</si>
  <si>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</si>
  <si>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</si>
  <si>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</si>
  <si>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</si>
  <si>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</si>
  <si>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</si>
  <si>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</si>
  <si>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</si>
  <si>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</si>
  <si>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</si>
  <si>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</si>
  <si>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</si>
  <si>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</si>
  <si>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</si>
  <si>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</si>
  <si>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</si>
  <si>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</si>
  <si>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</si>
  <si>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</si>
  <si>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</si>
  <si>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</si>
  <si>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</si>
  <si>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</si>
  <si>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</si>
  <si>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</si>
  <si>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</si>
  <si>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</si>
  <si>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</si>
  <si>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</si>
  <si>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</si>
  <si>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</si>
  <si>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</si>
  <si>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</si>
  <si>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</si>
  <si>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</si>
  <si>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</si>
  <si>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</si>
  <si>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</si>
  <si>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</si>
  <si>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</si>
  <si>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</si>
  <si>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</si>
  <si>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</si>
  <si>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</si>
  <si>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</si>
  <si>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</si>
  <si>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</si>
  <si>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</si>
  <si>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</si>
  <si>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</si>
  <si>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</si>
  <si>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</si>
  <si>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</si>
  <si>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</si>
  <si>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</si>
  <si>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</si>
  <si>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</si>
  <si>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</si>
  <si>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</si>
  <si>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</si>
  <si>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</si>
  <si>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</si>
  <si>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</si>
  <si>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</si>
  <si>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</si>
  <si>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</si>
  <si>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</si>
  <si>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</si>
  <si>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</si>
  <si>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</si>
  <si>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</si>
  <si>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</si>
  <si>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</si>
  <si>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</si>
  <si>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</si>
  <si>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</si>
  <si>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</si>
  <si>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</si>
  <si>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</si>
  <si>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</si>
  <si>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</si>
  <si>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</si>
  <si>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</si>
  <si>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</si>
  <si>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</si>
  <si>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</si>
  <si>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</si>
  <si>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</si>
  <si>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</si>
  <si>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</si>
  <si>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</si>
  <si>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</si>
  <si>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</si>
  <si>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</si>
  <si>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</si>
  <si>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</si>
  <si>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</si>
  <si>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</si>
  <si>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</si>
  <si>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</si>
  <si>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</si>
  <si>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</si>
  <si>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</si>
  <si>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</si>
  <si>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</si>
  <si>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</si>
  <si>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</si>
  <si>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</si>
  <si>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</si>
  <si>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</si>
  <si>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</si>
  <si>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</si>
  <si>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</si>
  <si>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</si>
  <si>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</si>
  <si>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</si>
  <si>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</si>
  <si>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</si>
  <si>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</si>
  <si>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</si>
  <si>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</si>
  <si>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</si>
  <si>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</si>
  <si>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</si>
  <si>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</si>
  <si>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</si>
  <si>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</si>
  <si>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</si>
  <si>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</si>
  <si>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</si>
  <si>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</si>
  <si>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</si>
  <si>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</si>
  <si>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</si>
  <si>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</si>
  <si>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</si>
  <si>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</si>
  <si>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</si>
  <si>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</si>
  <si>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</si>
  <si>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</si>
  <si>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</si>
  <si>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</si>
  <si>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</si>
  <si>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</si>
  <si>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</si>
  <si>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</si>
  <si>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</si>
  <si>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</si>
  <si>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</si>
  <si>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</si>
  <si>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</si>
  <si>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</si>
  <si>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</si>
  <si>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</si>
  <si>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</si>
  <si>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</si>
  <si>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</si>
  <si>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</si>
  <si>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</si>
  <si>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</si>
  <si>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</si>
  <si>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</si>
  <si>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</si>
  <si>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</si>
  <si>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</si>
  <si>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</si>
  <si>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</si>
  <si>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</si>
  <si>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</si>
  <si>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</si>
  <si>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</si>
  <si>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</si>
  <si>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</si>
  <si>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</si>
  <si>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</si>
  <si>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</si>
  <si>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</si>
  <si>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</si>
  <si>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</si>
  <si>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</si>
  <si>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</si>
  <si>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</si>
  <si>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</si>
  <si>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</si>
  <si>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</si>
  <si>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</si>
  <si>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</si>
  <si>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</si>
  <si>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</si>
  <si>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</si>
  <si>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</si>
  <si>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</si>
  <si>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</si>
  <si>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</si>
  <si>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</si>
  <si>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</si>
  <si>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</si>
  <si>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</si>
  <si>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</si>
  <si>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</si>
  <si>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</si>
  <si>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</si>
  <si>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</si>
  <si>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</si>
  <si>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</si>
  <si>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</si>
  <si>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</si>
  <si>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</si>
  <si>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</si>
  <si>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</si>
  <si>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</si>
  <si>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</si>
  <si>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</si>
  <si>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</si>
  <si>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</si>
  <si>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</si>
  <si>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</si>
  <si>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</si>
  <si>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</si>
  <si>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</si>
  <si>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</si>
  <si>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</si>
  <si>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</si>
  <si>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</si>
  <si>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</si>
  <si>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</si>
  <si>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</si>
  <si>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</si>
  <si>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</si>
  <si>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</si>
  <si>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</si>
  <si>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</si>
  <si>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</si>
  <si>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</si>
  <si>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</si>
  <si>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</si>
  <si>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</si>
  <si>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</si>
  <si>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</si>
  <si>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</si>
  <si>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</si>
  <si>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</si>
  <si>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</si>
  <si>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</si>
  <si>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</si>
  <si>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</si>
  <si>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</si>
  <si>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</si>
  <si>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</si>
  <si>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</si>
  <si>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</si>
  <si>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</si>
  <si>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</si>
  <si>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</si>
  <si>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</si>
  <si>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</si>
  <si>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</si>
  <si>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</si>
  <si>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</si>
  <si>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</si>
  <si>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</si>
  <si>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</si>
  <si>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</si>
  <si>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</si>
  <si>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</si>
  <si>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</si>
  <si>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</si>
  <si>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</si>
  <si>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</si>
  <si>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</si>
  <si>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</si>
  <si>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</si>
  <si>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</si>
  <si>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</si>
  <si>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</si>
  <si>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</si>
  <si>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</si>
  <si>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</si>
  <si>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</si>
  <si>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</si>
  <si>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</si>
  <si>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</si>
  <si>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</si>
  <si>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</si>
  <si>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</si>
  <si>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</si>
  <si>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</si>
  <si>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</si>
  <si>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</si>
  <si>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</si>
  <si>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</si>
  <si>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</si>
  <si>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</si>
  <si>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</si>
  <si>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</si>
  <si>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</si>
  <si>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</si>
  <si>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</si>
  <si>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</si>
  <si>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</si>
  <si>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</si>
  <si>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</si>
  <si>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</si>
  <si>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</si>
  <si>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</si>
  <si>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</si>
  <si>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</si>
  <si>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</si>
  <si>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</si>
  <si>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</si>
  <si>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</si>
  <si>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</si>
  <si>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</si>
  <si>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</si>
  <si>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</si>
  <si>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</si>
  <si>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</si>
  <si>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</si>
  <si>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</si>
  <si>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</si>
  <si>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</si>
  <si>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</si>
  <si>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</si>
  <si>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</si>
  <si>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</si>
  <si>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</si>
  <si>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</si>
  <si>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</si>
  <si>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</si>
  <si>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</si>
  <si>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</si>
  <si>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</si>
  <si>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</si>
  <si>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</si>
  <si>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</si>
  <si>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</si>
  <si>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</si>
  <si>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</si>
  <si>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</si>
  <si>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</si>
  <si>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</si>
  <si>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</si>
  <si>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</si>
  <si>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</si>
  <si>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</si>
  <si>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</si>
  <si>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</si>
  <si>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</si>
  <si>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</si>
  <si>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</si>
  <si>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</si>
  <si>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</si>
  <si>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</si>
  <si>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</si>
  <si>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</si>
  <si>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</si>
  <si>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</si>
  <si>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</si>
  <si>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</si>
  <si>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</si>
  <si>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</si>
  <si>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</si>
  <si>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</si>
  <si>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</si>
  <si>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</si>
  <si>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</si>
  <si>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</si>
  <si>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</si>
  <si>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</si>
  <si>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</si>
  <si>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</si>
  <si>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</si>
  <si>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</si>
  <si>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</si>
  <si>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</si>
  <si>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</si>
  <si>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</si>
  <si>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</si>
  <si>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</si>
  <si>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</si>
  <si>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</si>
  <si>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</si>
  <si>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</si>
  <si>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</si>
  <si>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</si>
  <si>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</si>
  <si>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</si>
  <si>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</si>
  <si>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</si>
  <si>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</si>
  <si>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</si>
  <si>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</si>
  <si>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</si>
  <si>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</si>
  <si>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</si>
  <si>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</si>
  <si>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</si>
  <si>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</si>
  <si>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</si>
  <si>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</si>
  <si>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</si>
  <si>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</si>
  <si>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</si>
  <si>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</si>
  <si>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</si>
  <si>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</si>
  <si>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</si>
  <si>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</si>
  <si>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</si>
  <si>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</si>
  <si>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</si>
  <si>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</si>
  <si>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</si>
  <si>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</si>
  <si>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</si>
  <si>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</si>
  <si>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</si>
  <si>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</si>
  <si>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</si>
  <si>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</si>
  <si>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</si>
  <si>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</si>
  <si>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</si>
  <si>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</si>
  <si>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</si>
  <si>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</si>
  <si>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</si>
  <si>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</si>
  <si>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</si>
  <si>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</si>
  <si>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</si>
  <si>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</si>
  <si>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</si>
  <si>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</si>
  <si>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</si>
  <si>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</si>
  <si>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</si>
  <si>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</si>
  <si>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</si>
  <si>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</si>
  <si>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</si>
  <si>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</si>
  <si>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</si>
  <si>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</si>
  <si>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</si>
  <si>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</si>
  <si>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</si>
  <si>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</si>
  <si>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</si>
  <si>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</si>
  <si>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</si>
  <si>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</si>
  <si>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</si>
  <si>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</si>
  <si>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</si>
  <si>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</si>
  <si>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</si>
  <si>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</si>
  <si>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</si>
  <si>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</si>
  <si>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</si>
  <si>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</si>
  <si>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</si>
  <si>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</si>
  <si>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</si>
  <si>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</si>
  <si>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</si>
  <si>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</si>
  <si>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</si>
  <si>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</si>
  <si>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</si>
  <si>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</si>
  <si>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</si>
  <si>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</si>
  <si>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</si>
  <si>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</si>
  <si>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</si>
  <si>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</si>
  <si>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</si>
  <si>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</si>
  <si>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</si>
  <si>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</si>
  <si>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</si>
  <si>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</si>
  <si>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</si>
  <si>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</si>
  <si>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</si>
  <si>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</si>
  <si>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</si>
  <si>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</si>
  <si>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</si>
  <si>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</si>
  <si>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</si>
  <si>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</si>
  <si>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</si>
  <si>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</si>
  <si>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</si>
  <si>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</si>
  <si>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</si>
  <si>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</si>
  <si>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</si>
  <si>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</si>
  <si>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</si>
  <si>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</si>
  <si>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</si>
  <si>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</si>
  <si>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</si>
  <si>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</si>
  <si>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</si>
  <si>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</si>
  <si>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</si>
  <si>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</si>
  <si>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</si>
  <si>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</si>
  <si>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</si>
  <si>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</si>
  <si>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</si>
  <si>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</si>
  <si>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</si>
  <si>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</si>
  <si>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</si>
  <si>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</si>
  <si>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</si>
  <si>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</si>
  <si>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</si>
  <si>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</si>
  <si>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</si>
  <si>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</si>
  <si>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</si>
  <si>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</si>
  <si>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</si>
  <si>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</si>
  <si>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</si>
  <si>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Other Students</t>
  </si>
  <si>
    <t xml:space="preserve">Total Equipment </t>
  </si>
  <si>
    <t>Supplies:</t>
  </si>
  <si>
    <t>Domestic</t>
  </si>
  <si>
    <t>International</t>
  </si>
  <si>
    <t>Consultants</t>
  </si>
  <si>
    <t xml:space="preserve">    &lt; $25,001 </t>
  </si>
  <si>
    <t xml:space="preserve">Student Aid </t>
  </si>
  <si>
    <t>Total MTDC</t>
  </si>
  <si>
    <t>Participant Support</t>
  </si>
  <si>
    <t xml:space="preserve">PhD Stipend </t>
  </si>
  <si>
    <t>Masters Stipend</t>
  </si>
  <si>
    <t>Per 
Credit</t>
  </si>
  <si>
    <t># of Credits</t>
  </si>
  <si>
    <t># of Semsters</t>
  </si>
  <si>
    <t>Tuition GS Out of State</t>
  </si>
  <si>
    <t>Tuition GS In State</t>
  </si>
  <si>
    <t>E-Tuition</t>
  </si>
  <si>
    <t>Support Staff</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</si>
  <si>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</si>
  <si>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</si>
  <si>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</si>
  <si>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</si>
  <si>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</si>
  <si>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</si>
  <si>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</si>
  <si>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</si>
  <si>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</si>
  <si>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</si>
  <si>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</si>
  <si>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</si>
  <si>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</si>
  <si>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</si>
  <si>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</si>
  <si>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</si>
  <si>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</si>
  <si>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</si>
  <si>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</si>
  <si>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</si>
  <si>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</si>
  <si>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</si>
  <si>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</si>
  <si>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</si>
  <si>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</si>
  <si>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</si>
  <si>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</si>
  <si>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</si>
  <si>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</si>
  <si>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</si>
  <si>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</si>
  <si>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</si>
  <si>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</si>
  <si>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</si>
  <si>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</si>
  <si>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</si>
  <si>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</si>
  <si>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</si>
  <si>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</si>
  <si>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</si>
  <si>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</si>
  <si>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</si>
  <si>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</si>
  <si>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</si>
  <si>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</si>
  <si>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</si>
  <si>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</si>
  <si>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</si>
  <si>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</si>
  <si>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</si>
  <si>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</si>
  <si>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</si>
  <si>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</si>
  <si>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</si>
  <si>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</si>
  <si>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</si>
  <si>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</si>
  <si>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</si>
  <si>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</si>
  <si>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</si>
  <si>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</si>
  <si>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</si>
  <si>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</si>
  <si>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</si>
  <si>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</si>
  <si>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</si>
  <si>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</si>
  <si>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</si>
  <si>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</si>
  <si>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</si>
  <si>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</si>
  <si>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</si>
  <si>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</si>
  <si>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</si>
  <si>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</si>
  <si>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</si>
  <si>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</si>
  <si>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</si>
  <si>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</si>
  <si>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</si>
  <si>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</si>
  <si>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</si>
  <si>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</si>
  <si>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</si>
  <si>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</si>
  <si>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</si>
  <si>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</si>
  <si>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</si>
  <si>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</si>
  <si>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</si>
  <si>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</si>
  <si>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</si>
  <si>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</si>
  <si>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</si>
  <si>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</si>
  <si>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</si>
  <si>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</si>
  <si>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</si>
  <si>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</si>
  <si>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</si>
  <si>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</si>
  <si>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</si>
  <si>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</si>
  <si>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</si>
  <si>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</si>
  <si>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</si>
  <si>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</si>
  <si>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</si>
  <si>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</si>
  <si>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</si>
  <si>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</si>
  <si>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</si>
  <si>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</si>
  <si>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</si>
  <si>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</si>
  <si>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</si>
  <si>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</si>
  <si>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</si>
  <si>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</si>
  <si>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</si>
  <si>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</si>
  <si>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</si>
  <si>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</si>
  <si>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</si>
  <si>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</si>
  <si>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</si>
  <si>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</si>
  <si>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</si>
  <si>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</si>
  <si>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</si>
  <si>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</si>
  <si>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</si>
  <si>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</si>
  <si>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</si>
  <si>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</si>
  <si>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</si>
  <si>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</si>
  <si>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</si>
  <si>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</si>
  <si>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</si>
  <si>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</si>
  <si>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</si>
  <si>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</si>
  <si>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</si>
  <si>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</si>
  <si>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</si>
  <si>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</si>
  <si>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</si>
  <si>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</si>
  <si>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</si>
  <si>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</si>
  <si>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</si>
  <si>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</si>
  <si>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</si>
  <si>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</si>
  <si>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</si>
  <si>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</si>
  <si>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</si>
  <si>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</si>
  <si>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</si>
  <si>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</si>
  <si>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</si>
  <si>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</si>
  <si>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</si>
  <si>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</si>
  <si>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</si>
  <si>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</si>
  <si>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</si>
  <si>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</si>
  <si>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</si>
  <si>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</si>
  <si>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</si>
  <si>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</si>
  <si>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</si>
  <si>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</si>
  <si>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</si>
  <si>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</si>
  <si>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</si>
  <si>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</si>
  <si>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</si>
  <si>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</si>
  <si>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</si>
  <si>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</si>
  <si>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</si>
  <si>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</si>
  <si>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</si>
  <si>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</si>
  <si>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</si>
  <si>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</si>
  <si>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</si>
  <si>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</si>
  <si>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</si>
  <si>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</si>
  <si>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</si>
  <si>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</si>
  <si>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</si>
  <si>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</si>
  <si>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</si>
  <si>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</si>
  <si>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</si>
  <si>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</si>
  <si>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</si>
  <si>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</si>
  <si>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</si>
  <si>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</si>
  <si>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</si>
  <si>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</si>
  <si>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</si>
  <si>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</si>
  <si>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</si>
  <si>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</si>
  <si>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</si>
  <si>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</si>
  <si>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</si>
  <si>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</si>
  <si>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</si>
  <si>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</si>
  <si>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</si>
  <si>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</si>
  <si>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</si>
  <si>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</si>
  <si>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</si>
  <si>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</si>
  <si>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</si>
  <si>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</si>
  <si>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</si>
  <si>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</si>
  <si>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</si>
  <si>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</si>
  <si>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</si>
  <si>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</si>
  <si>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</si>
  <si>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</si>
  <si>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</si>
  <si>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</si>
  <si>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</si>
  <si>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</si>
  <si>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</si>
  <si>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</si>
  <si>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</si>
  <si>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</si>
  <si>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</si>
  <si>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</si>
  <si>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</si>
  <si>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</si>
  <si>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</si>
  <si>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</si>
  <si>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</si>
  <si>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</si>
  <si>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</si>
  <si>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</si>
  <si>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</si>
  <si>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</si>
  <si>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</si>
  <si>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</si>
  <si>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</si>
  <si>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</si>
  <si>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</si>
  <si>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</si>
  <si>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</si>
  <si>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</si>
  <si>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</si>
  <si>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</si>
  <si>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</si>
  <si>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</si>
  <si>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</si>
  <si>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</si>
  <si>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</si>
  <si>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</si>
  <si>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</si>
  <si>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</si>
  <si>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</si>
  <si>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</si>
  <si>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</si>
  <si>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</si>
  <si>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</si>
  <si>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</si>
  <si>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</si>
  <si>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</si>
  <si>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</si>
  <si>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</si>
  <si>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</si>
  <si>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</si>
  <si>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</si>
  <si>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</si>
  <si>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</si>
  <si>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</si>
  <si>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</si>
  <si>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</si>
  <si>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</si>
  <si>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</si>
  <si>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</si>
  <si>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</si>
  <si>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</si>
  <si>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</si>
  <si>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</si>
  <si>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</si>
  <si>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</si>
  <si>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</si>
  <si>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</si>
  <si>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</si>
  <si>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</si>
  <si>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</si>
  <si>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</si>
  <si>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</si>
  <si>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</si>
  <si>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</si>
  <si>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</si>
  <si>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</si>
  <si>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</si>
  <si>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</si>
  <si>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</si>
  <si>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</si>
  <si>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</si>
  <si>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</si>
  <si>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</si>
  <si>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</si>
  <si>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</si>
  <si>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</si>
  <si>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</si>
  <si>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</si>
  <si>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</si>
  <si>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</si>
  <si>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</si>
  <si>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</si>
  <si>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</si>
  <si>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</si>
  <si>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</si>
  <si>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</si>
  <si>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</si>
  <si>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</si>
  <si>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</si>
  <si>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</si>
  <si>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</si>
  <si>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</si>
  <si>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</si>
  <si>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</si>
  <si>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</si>
  <si>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</si>
  <si>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</si>
  <si>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</si>
  <si>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</si>
  <si>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</si>
  <si>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</si>
  <si>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</si>
  <si>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</si>
  <si>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</si>
  <si>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</si>
  <si>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</si>
  <si>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</si>
  <si>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</si>
  <si>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</si>
  <si>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</si>
  <si>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</si>
  <si>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</si>
  <si>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</si>
  <si>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</si>
  <si>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</si>
  <si>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</si>
  <si>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</si>
  <si>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</si>
  <si>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</si>
  <si>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</si>
  <si>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</si>
  <si>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</si>
  <si>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</si>
  <si>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</si>
  <si>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</si>
  <si>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</si>
  <si>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</si>
  <si>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</si>
  <si>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</si>
  <si>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</si>
  <si>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</si>
  <si>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</si>
  <si>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</si>
  <si>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10% of MTDC, 43.5% Match</t>
  </si>
  <si>
    <t>Iris Pantoja</t>
  </si>
  <si>
    <t>Participant</t>
  </si>
  <si>
    <t>Full Time, 51.2%</t>
  </si>
  <si>
    <t>Part Time, 6.2%</t>
  </si>
  <si>
    <t>FY18</t>
  </si>
  <si>
    <t>Justin Samolewicz</t>
  </si>
  <si>
    <t>Matthew Pettit</t>
  </si>
  <si>
    <t>Jesus Novoa</t>
  </si>
  <si>
    <t>Eric Hetherington</t>
  </si>
  <si>
    <t>Architectural model production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</si>
</sst>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18">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168" fontId="8" fillId="6" borderId="34" xfId="31" applyNumberFormat="1" applyFont="1" applyFill="1" applyBorder="1" applyAlignment="1">
      <alignment horizontal="center" vertical="center"/>
    </xf>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7" fillId="0" borderId="0" xfId="31"/>
    <xf numFmtId="0" fontId="9" fillId="6" borderId="0" xfId="31" applyFont="1" applyFill="1" applyAlignment="1">
      <alignment horizontal="center"/>
    </xf>
    <xf numFmtId="0" fontId="9" fillId="6" borderId="0" xfId="31" applyFont="1" applyFill="1" applyBorder="1" applyAlignment="1">
      <alignment horizontal="center"/>
    </xf>
    <xf numFmtId="0" fontId="7" fillId="6" borderId="0" xfId="31" applyFont="1" applyFill="1" applyAlignment="1">
      <alignment horizontal="center"/>
    </xf>
    <xf numFmtId="0" fontId="8" fillId="3" borderId="34" xfId="31" applyFont="1" applyFill="1" applyBorder="1" applyAlignment="1">
      <alignment horizontal="center" vertical="center" wrapText="1"/>
    </xf>
    <xf numFmtId="0" fontId="8" fillId="6" borderId="34" xfId="31" applyFont="1" applyFill="1" applyBorder="1" applyAlignment="1">
      <alignment horizontal="center" vertical="center" wrapText="1"/>
    </xf>
    <xf numFmtId="168" fontId="8" fillId="6" borderId="34" xfId="31" applyNumberFormat="1" applyFont="1" applyFill="1" applyBorder="1" applyAlignment="1">
      <alignment horizontal="center" vertical="center" wrapText="1"/>
    </xf>
    <xf numFmtId="0" fontId="9" fillId="3" borderId="0" xfId="31" applyFont="1" applyFill="1" applyBorder="1" applyAlignment="1">
      <alignment horizontal="center"/>
    </xf>
    <xf numFmtId="167" fontId="8" fillId="6" borderId="34" xfId="31" applyNumberFormat="1" applyFont="1" applyFill="1" applyBorder="1" applyAlignment="1">
      <alignment horizontal="center" vertical="center"/>
    </xf>
    <xf numFmtId="0" fontId="8" fillId="6" borderId="34" xfId="31" applyFont="1" applyFill="1" applyBorder="1" applyAlignment="1">
      <alignment vertical="center" wrapText="1"/>
    </xf>
    <xf numFmtId="0" fontId="47" fillId="6" borderId="0" xfId="31" applyFont="1" applyFill="1" applyBorder="1" applyAlignment="1">
      <alignment horizontal="center" vertical="top"/>
    </xf>
    <xf numFmtId="0" fontId="8" fillId="6" borderId="0" xfId="0" applyFont="1" applyFill="1"/>
    <xf numFmtId="0" fontId="27" fillId="6" borderId="0" xfId="31" applyFill="1"/>
    <xf numFmtId="0" fontId="9" fillId="6" borderId="0" xfId="31" applyFont="1" applyFill="1" applyAlignment="1">
      <alignment horizontal="center" vertical="top"/>
    </xf>
    <xf numFmtId="0" fontId="7" fillId="6" borderId="0" xfId="31" applyFont="1" applyFill="1"/>
    <xf numFmtId="0" fontId="48" fillId="6" borderId="0" xfId="31" applyFont="1" applyFill="1" applyAlignment="1">
      <alignment horizontal="center"/>
    </xf>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9"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9" borderId="0" xfId="46" applyFont="1" applyFill="1" applyAlignment="1">
      <alignment horizontal="center"/>
    </xf>
    <xf numFmtId="0" fontId="8" fillId="0" borderId="0" xfId="46" applyNumberFormat="1" applyFont="1" applyFill="1" applyBorder="1" applyAlignment="1" applyProtection="1">
      <alignment horizontal="left"/>
    </xf>
    <xf numFmtId="0" fontId="7" fillId="9" borderId="0" xfId="46" applyNumberFormat="1" applyFont="1" applyFill="1" applyBorder="1" applyAlignment="1" applyProtection="1">
      <alignment horizontal="left"/>
    </xf>
    <xf numFmtId="4" fontId="7" fillId="9" borderId="0" xfId="46" applyNumberFormat="1" applyFont="1" applyFill="1"/>
    <xf numFmtId="0" fontId="7" fillId="9" borderId="0" xfId="46" applyFont="1" applyFill="1"/>
    <xf numFmtId="3" fontId="7" fillId="9"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0"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6" fontId="8" fillId="0" borderId="0" xfId="4" applyNumberFormat="1" applyFont="1"/>
    <xf numFmtId="0" fontId="10" fillId="0" borderId="0" xfId="49" applyFont="1"/>
    <xf numFmtId="0" fontId="7" fillId="6" borderId="35" xfId="46" applyFont="1" applyFill="1" applyBorder="1" applyAlignment="1">
      <alignment horizontal="center"/>
    </xf>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27" fillId="6" borderId="35" xfId="31" applyFill="1" applyBorder="1" applyAlignment="1">
      <alignment horizontal="center"/>
    </xf>
    <xf numFmtId="0" fontId="27" fillId="6" borderId="36" xfId="31"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31" applyFont="1" applyFill="1" applyBorder="1" applyAlignment="1">
      <alignment horizontal="center" vertical="center" wrapText="1"/>
    </xf>
    <xf numFmtId="0" fontId="8" fillId="6" borderId="36" xfId="31"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3" fontId="10" fillId="3" borderId="20"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0" fillId="3" borderId="17" xfId="15" applyFont="1" applyFill="1" applyBorder="1" applyAlignment="1" applyProtection="1">
      <alignment horizontal="center"/>
    </xf>
    <xf numFmtId="0" fontId="14" fillId="3" borderId="17" xfId="15" applyFont="1" applyFill="1" applyBorder="1" applyAlignment="1" applyProtection="1">
      <alignment horizontal="center"/>
    </xf>
    <xf numFmtId="0" fontId="14" fillId="3" borderId="29"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xf numFmtId="0" fontId="10" fillId="6"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340"/>
  <sheetViews>
    <sheetView tabSelected="1" zoomScaleNormal="100" workbookViewId="0">
      <pane ySplit="3" topLeftCell="A4" activePane="bottomLeft" state="frozen"/>
      <selection pane="bottomLeft" activeCell="K3" sqref="K3"/>
    </sheetView>
  </sheetViews>
  <sheetFormatPr defaultColWidth="8.85546875" defaultRowHeight="11.25" x14ac:dyDescent="0.2"/>
  <cols>
    <col min="1" max="1" width="34.710937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0" width="8.7109375" style="2" customWidth="1"/>
    <col min="11" max="11" width="30" style="2" bestFit="1" customWidth="1"/>
    <col min="12" max="25" width="8.85546875" style="2"/>
    <col min="26" max="26" width="8.85546875" style="2" hidden="1" customWidth="1"/>
    <col min="27" max="27" width="0" style="2" hidden="1" customWidth="1"/>
    <col min="28" max="16384" width="8.85546875" style="2"/>
  </cols>
  <sheetData>
    <row r="1" spans="1:27" s="273" customFormat="1" ht="15.75" customHeight="1" x14ac:dyDescent="0.2">
      <c r="A1" s="362" t="str">
        <f>"New Jersey Institute of Technology - " &amp;A2 &amp;" BUDGET"</f>
        <v>New Jersey Institute of Technology - FY18 BUDGET</v>
      </c>
      <c r="B1" s="362"/>
      <c r="C1" s="362"/>
      <c r="D1" s="362"/>
      <c r="E1" s="362"/>
      <c r="F1" s="362"/>
      <c r="G1" s="362"/>
      <c r="H1" s="362"/>
      <c r="I1" s="362"/>
      <c r="J1" s="362"/>
      <c r="K1" s="362"/>
      <c r="Y1" s="2"/>
      <c r="Z1" s="2"/>
      <c r="AA1" s="2"/>
    </row>
    <row r="2" spans="1:27" ht="15.75" customHeight="1" thickBot="1" x14ac:dyDescent="0.25">
      <c r="A2" s="49" t="s">
        <v>948</v>
      </c>
      <c r="B2" s="3"/>
      <c r="C2" s="20"/>
      <c r="D2" s="3"/>
      <c r="E2" s="20" t="s">
        <v>511</v>
      </c>
      <c r="F2" s="3" t="s">
        <v>8</v>
      </c>
      <c r="G2" s="3" t="s">
        <v>8</v>
      </c>
      <c r="H2" s="361" t="s">
        <v>7</v>
      </c>
      <c r="I2" s="361"/>
      <c r="K2" s="294" t="s">
        <v>9</v>
      </c>
    </row>
    <row r="3" spans="1:27" ht="15.75" customHeight="1" thickBot="1" x14ac:dyDescent="0.25">
      <c r="A3" s="49" t="s">
        <v>0</v>
      </c>
      <c r="B3" s="3" t="s">
        <v>545</v>
      </c>
      <c r="C3" s="20" t="s">
        <v>512</v>
      </c>
      <c r="D3" s="3" t="s">
        <v>513</v>
      </c>
      <c r="E3" s="20" t="s">
        <v>514</v>
      </c>
      <c r="F3" s="3" t="s">
        <v>4</v>
      </c>
      <c r="G3" s="3" t="s">
        <v>5</v>
      </c>
      <c r="H3" s="3" t="s">
        <v>4</v>
      </c>
      <c r="I3" s="3" t="s">
        <v>5</v>
      </c>
      <c r="J3" s="3" t="s">
        <v>6</v>
      </c>
      <c r="K3" s="291"/>
    </row>
    <row r="4" spans="1:27" ht="15.75" customHeight="1" thickBot="1" x14ac:dyDescent="0.25">
      <c r="A4" s="42" t="s">
        <v>13</v>
      </c>
      <c r="B4" s="58"/>
      <c r="C4" s="21"/>
      <c r="D4" s="15"/>
      <c r="E4" s="21"/>
      <c r="F4" s="5"/>
      <c r="G4" s="5"/>
      <c r="H4" s="5"/>
      <c r="I4" s="5"/>
      <c r="J4" s="5"/>
      <c r="K4" s="289" t="s">
        <v>10</v>
      </c>
    </row>
    <row r="5" spans="1:27" ht="15.75" customHeight="1" thickBot="1" x14ac:dyDescent="0.25">
      <c r="A5" s="304" t="s">
        <v>931</v>
      </c>
      <c r="B5" s="40">
        <v>611002</v>
      </c>
      <c r="E5" s="22">
        <f t="shared" ref="E5" si="0">SUM(C5/1400)</f>
        <v>0</v>
      </c>
      <c r="F5" s="282">
        <f>SUM(E5*D5)</f>
        <v>0</v>
      </c>
      <c r="G5" s="282"/>
      <c r="H5" s="282">
        <f t="shared" ref="H5:I8" si="1">SUM(F5:F5)</f>
        <v>0</v>
      </c>
      <c r="I5" s="282">
        <f t="shared" si="1"/>
        <v>0</v>
      </c>
      <c r="J5" s="282">
        <f t="shared" ref="J5:J6" si="2">SUM(H5:I5)</f>
        <v>0</v>
      </c>
      <c r="K5" s="292"/>
    </row>
    <row r="6" spans="1:27" ht="15.75" customHeight="1" x14ac:dyDescent="0.2">
      <c r="A6" s="304" t="s">
        <v>932</v>
      </c>
      <c r="B6" s="40">
        <v>611002</v>
      </c>
      <c r="C6" s="27">
        <v>47500</v>
      </c>
      <c r="E6" s="22">
        <f>SUM(C6/1820)</f>
        <v>26.098901098901099</v>
      </c>
      <c r="F6" s="282">
        <f t="shared" ref="F6" si="3">SUM(E6*D6)</f>
        <v>0</v>
      </c>
      <c r="G6" s="282"/>
      <c r="H6" s="282">
        <f t="shared" si="1"/>
        <v>0</v>
      </c>
      <c r="I6" s="282">
        <f t="shared" si="1"/>
        <v>0</v>
      </c>
      <c r="J6" s="282">
        <f t="shared" si="2"/>
        <v>0</v>
      </c>
      <c r="K6" s="287"/>
    </row>
    <row r="7" spans="1:27" ht="15.75" customHeight="1" thickBot="1" x14ac:dyDescent="0.25">
      <c r="A7" s="47"/>
      <c r="B7" s="40">
        <v>611007</v>
      </c>
      <c r="C7" s="22"/>
      <c r="D7" s="6"/>
      <c r="E7" s="22">
        <f>SUM(C7/1400)</f>
        <v>0</v>
      </c>
      <c r="F7" s="7">
        <f>SUM(E7*D7)</f>
        <v>0</v>
      </c>
      <c r="G7" s="7"/>
      <c r="H7" s="7">
        <f t="shared" si="1"/>
        <v>0</v>
      </c>
      <c r="I7" s="7">
        <f t="shared" si="1"/>
        <v>0</v>
      </c>
      <c r="J7" s="7">
        <f>SUM(H7:I7)</f>
        <v>0</v>
      </c>
      <c r="K7" s="288" t="s">
        <v>922</v>
      </c>
      <c r="Z7" s="33" t="s">
        <v>586</v>
      </c>
    </row>
    <row r="8" spans="1:27" ht="15.75" customHeight="1" x14ac:dyDescent="0.2">
      <c r="A8" s="47"/>
      <c r="B8" s="40">
        <v>612008</v>
      </c>
      <c r="C8" s="22"/>
      <c r="D8" s="6"/>
      <c r="E8" s="22">
        <f>SUM(C8/1400)</f>
        <v>0</v>
      </c>
      <c r="G8" s="7">
        <f>SUM(E8*D8)</f>
        <v>0</v>
      </c>
      <c r="H8" s="7">
        <f t="shared" si="1"/>
        <v>0</v>
      </c>
      <c r="I8" s="7">
        <f t="shared" si="1"/>
        <v>0</v>
      </c>
      <c r="J8" s="7">
        <f>SUM(H8:I8)</f>
        <v>0</v>
      </c>
      <c r="K8" s="363"/>
    </row>
    <row r="9" spans="1:27" ht="15.75" customHeight="1" thickBot="1" x14ac:dyDescent="0.25">
      <c r="A9" s="43" t="s">
        <v>3</v>
      </c>
      <c r="B9" s="3"/>
      <c r="C9" s="23"/>
      <c r="D9" s="1"/>
      <c r="E9" s="23"/>
      <c r="F9" s="35">
        <f>SUM(F5:F8)</f>
        <v>0</v>
      </c>
      <c r="G9" s="35">
        <f t="shared" ref="G9:I9" si="4">SUM(G5:G8)</f>
        <v>0</v>
      </c>
      <c r="H9" s="35">
        <f t="shared" si="4"/>
        <v>0</v>
      </c>
      <c r="I9" s="35">
        <f t="shared" si="4"/>
        <v>0</v>
      </c>
      <c r="J9" s="35">
        <f>SUM(H9:I9)</f>
        <v>0</v>
      </c>
      <c r="K9" s="364"/>
      <c r="Y9" s="1"/>
      <c r="Z9" s="1" t="s">
        <v>588</v>
      </c>
      <c r="AA9" s="1"/>
    </row>
    <row r="10" spans="1:27" ht="15.75" customHeight="1" x14ac:dyDescent="0.2">
      <c r="A10" s="42" t="s">
        <v>14</v>
      </c>
      <c r="B10" s="59"/>
      <c r="C10" s="24"/>
      <c r="D10" s="4"/>
      <c r="E10" s="24"/>
      <c r="F10" s="4"/>
      <c r="G10" s="5"/>
      <c r="H10" s="4"/>
      <c r="I10" s="4"/>
      <c r="J10" s="5"/>
      <c r="K10" s="298"/>
      <c r="Z10" s="1" t="s">
        <v>589</v>
      </c>
    </row>
    <row r="11" spans="1:27" ht="15.75" customHeight="1" x14ac:dyDescent="0.2">
      <c r="A11" s="47"/>
      <c r="B11" s="40">
        <v>614024</v>
      </c>
      <c r="C11" s="27">
        <f>SUM((C5/9)*3)</f>
        <v>0</v>
      </c>
      <c r="D11" s="6"/>
      <c r="E11" s="22">
        <f>SUM(C11/420)</f>
        <v>0</v>
      </c>
      <c r="F11" s="7">
        <f>SUM(E11*D11)</f>
        <v>0</v>
      </c>
      <c r="G11" s="7"/>
      <c r="H11" s="7">
        <f t="shared" ref="H11:I13" si="5">SUM(F11:F11)</f>
        <v>0</v>
      </c>
      <c r="I11" s="7">
        <f t="shared" si="5"/>
        <v>0</v>
      </c>
      <c r="J11" s="7">
        <f>SUM(H11:I11)</f>
        <v>0</v>
      </c>
      <c r="K11" s="299"/>
      <c r="Z11" s="1" t="s">
        <v>590</v>
      </c>
    </row>
    <row r="12" spans="1:27" ht="15.75" customHeight="1" thickBot="1" x14ac:dyDescent="0.25">
      <c r="A12" s="47"/>
      <c r="B12" s="40">
        <v>614024</v>
      </c>
      <c r="C12" s="27">
        <f>SUM((C7/9)*3)</f>
        <v>0</v>
      </c>
      <c r="E12" s="22">
        <f>SUM(C12/420)</f>
        <v>0</v>
      </c>
      <c r="F12" s="7">
        <f>SUM(E12*D12)</f>
        <v>0</v>
      </c>
      <c r="G12" s="7"/>
      <c r="H12" s="7">
        <f t="shared" si="5"/>
        <v>0</v>
      </c>
      <c r="I12" s="7">
        <f t="shared" si="5"/>
        <v>0</v>
      </c>
      <c r="J12" s="7">
        <f>SUM(H12:I12)</f>
        <v>0</v>
      </c>
      <c r="K12" s="288" t="s">
        <v>923</v>
      </c>
    </row>
    <row r="13" spans="1:27" s="1" customFormat="1" ht="15.75" customHeight="1" x14ac:dyDescent="0.2">
      <c r="A13" s="47"/>
      <c r="B13" s="40">
        <v>614024</v>
      </c>
      <c r="C13" s="27">
        <f>SUM((C7/9)*3)</f>
        <v>0</v>
      </c>
      <c r="D13" s="6"/>
      <c r="E13" s="22">
        <f>SUM(C13/420)</f>
        <v>0</v>
      </c>
      <c r="F13" s="7">
        <f>SUM(E13*D13)</f>
        <v>0</v>
      </c>
      <c r="G13" s="7"/>
      <c r="H13" s="7">
        <f t="shared" si="5"/>
        <v>0</v>
      </c>
      <c r="I13" s="7">
        <f t="shared" si="5"/>
        <v>0</v>
      </c>
      <c r="J13" s="7">
        <f>SUM(H13:I13)</f>
        <v>0</v>
      </c>
      <c r="K13" s="365"/>
    </row>
    <row r="14" spans="1:27" ht="15.75" customHeight="1" thickBot="1" x14ac:dyDescent="0.25">
      <c r="A14" s="47"/>
      <c r="B14" s="40"/>
      <c r="D14" s="6"/>
      <c r="E14" s="22"/>
      <c r="F14" s="282"/>
      <c r="G14" s="282"/>
      <c r="H14" s="282"/>
      <c r="I14" s="282"/>
      <c r="J14" s="282"/>
      <c r="K14" s="366"/>
      <c r="Z14" s="33" t="s">
        <v>585</v>
      </c>
    </row>
    <row r="15" spans="1:27" ht="15.75" customHeight="1" x14ac:dyDescent="0.2">
      <c r="A15" s="43" t="s">
        <v>3</v>
      </c>
      <c r="B15" s="3"/>
      <c r="C15" s="23"/>
      <c r="D15" s="1"/>
      <c r="E15" s="23"/>
      <c r="F15" s="35">
        <f t="shared" ref="F15:I15" si="6">SUM(F11:F14)</f>
        <v>0</v>
      </c>
      <c r="G15" s="35">
        <f t="shared" si="6"/>
        <v>0</v>
      </c>
      <c r="H15" s="35">
        <f t="shared" si="6"/>
        <v>0</v>
      </c>
      <c r="I15" s="35">
        <f t="shared" si="6"/>
        <v>0</v>
      </c>
      <c r="J15" s="35">
        <f>SUM(H15:I15)</f>
        <v>0</v>
      </c>
      <c r="K15" s="290" t="s">
        <v>924</v>
      </c>
      <c r="Z15" s="14"/>
    </row>
    <row r="16" spans="1:27" ht="15.75" customHeight="1" thickBot="1" x14ac:dyDescent="0.3">
      <c r="A16" s="42" t="s">
        <v>12</v>
      </c>
      <c r="B16" s="60"/>
      <c r="C16" s="25"/>
      <c r="D16" s="16"/>
      <c r="E16" s="25"/>
      <c r="F16" s="8"/>
      <c r="G16" s="51"/>
      <c r="H16" s="8"/>
      <c r="I16" s="8"/>
      <c r="J16" s="51"/>
      <c r="K16" s="300" t="s">
        <v>587</v>
      </c>
      <c r="Z16" s="74" t="s">
        <v>591</v>
      </c>
    </row>
    <row r="17" spans="1:27" s="1" customFormat="1" ht="15.75" customHeight="1" thickBot="1" x14ac:dyDescent="0.3">
      <c r="A17" s="50" t="s">
        <v>546</v>
      </c>
      <c r="B17" s="55">
        <v>616101</v>
      </c>
      <c r="C17" s="27"/>
      <c r="D17" s="2"/>
      <c r="E17" s="22">
        <f>SUM(C17/1820)</f>
        <v>0</v>
      </c>
      <c r="F17" s="7">
        <f>SUM(E17*D17)</f>
        <v>0</v>
      </c>
      <c r="G17" s="7"/>
      <c r="H17" s="7">
        <f>SUM(F17:F17)</f>
        <v>0</v>
      </c>
      <c r="I17" s="7">
        <f>SUM(G17:G17)</f>
        <v>0</v>
      </c>
      <c r="J17" s="7">
        <f>SUM(H17:I17)</f>
        <v>0</v>
      </c>
      <c r="K17" s="283"/>
      <c r="Z17" s="75"/>
    </row>
    <row r="18" spans="1:27" s="1" customFormat="1" ht="15.75" customHeight="1" x14ac:dyDescent="0.25">
      <c r="A18" s="50" t="s">
        <v>566</v>
      </c>
      <c r="B18" s="55">
        <v>617201</v>
      </c>
      <c r="C18" s="27">
        <v>47500</v>
      </c>
      <c r="D18" s="2"/>
      <c r="E18" s="22">
        <f>SUM(C18/1820)</f>
        <v>26.098901098901099</v>
      </c>
      <c r="F18" s="7">
        <f>SUM(E18*D18)</f>
        <v>0</v>
      </c>
      <c r="G18" s="7"/>
      <c r="H18" s="7">
        <f>SUM(F18:F18)</f>
        <v>0</v>
      </c>
      <c r="I18" s="7">
        <f>SUM(G18:G18)</f>
        <v>0</v>
      </c>
      <c r="J18" s="7">
        <f>SUM(H18:I18)</f>
        <v>0</v>
      </c>
      <c r="K18" s="301"/>
      <c r="Z18" s="74" t="s">
        <v>592</v>
      </c>
    </row>
    <row r="19" spans="1:27" s="1" customFormat="1" ht="15.75" customHeight="1" x14ac:dyDescent="0.2">
      <c r="K19" s="290" t="s">
        <v>925</v>
      </c>
      <c r="Z19" s="76" t="s">
        <v>593</v>
      </c>
    </row>
    <row r="20" spans="1:27" ht="15.75" customHeight="1" x14ac:dyDescent="0.2">
      <c r="K20" s="300" t="s">
        <v>926</v>
      </c>
      <c r="Z20" s="77" t="s">
        <v>594</v>
      </c>
    </row>
    <row r="21" spans="1:27" ht="15.75" customHeight="1" thickBot="1" x14ac:dyDescent="0.25">
      <c r="A21" s="43" t="s">
        <v>3</v>
      </c>
      <c r="B21" s="3"/>
      <c r="C21" s="23"/>
      <c r="D21" s="1"/>
      <c r="E21" s="23"/>
      <c r="F21" s="35">
        <f t="shared" ref="F21:I21" si="7">SUM(F17:F20)</f>
        <v>0</v>
      </c>
      <c r="G21" s="35">
        <f t="shared" si="7"/>
        <v>0</v>
      </c>
      <c r="H21" s="35">
        <f t="shared" si="7"/>
        <v>0</v>
      </c>
      <c r="I21" s="35">
        <f t="shared" si="7"/>
        <v>0</v>
      </c>
      <c r="J21" s="35">
        <f>SUM(H21:I21)</f>
        <v>0</v>
      </c>
      <c r="K21" s="302" t="s">
        <v>927</v>
      </c>
      <c r="Z21" s="77" t="s">
        <v>595</v>
      </c>
    </row>
    <row r="22" spans="1:27" ht="15.75" customHeight="1" thickBot="1" x14ac:dyDescent="0.25">
      <c r="A22" s="322" t="s">
        <v>938</v>
      </c>
      <c r="B22" s="320"/>
      <c r="C22" s="323"/>
      <c r="D22" s="324"/>
      <c r="E22" s="323"/>
      <c r="F22" s="325"/>
      <c r="G22" s="309"/>
      <c r="H22" s="309"/>
      <c r="I22" s="309"/>
      <c r="J22" s="309"/>
      <c r="K22" s="293"/>
      <c r="Z22" s="77" t="s">
        <v>596</v>
      </c>
    </row>
    <row r="23" spans="1:27" ht="15.75" customHeight="1" x14ac:dyDescent="0.2">
      <c r="A23" s="321" t="s">
        <v>939</v>
      </c>
      <c r="B23" s="318">
        <v>618005</v>
      </c>
      <c r="C23" s="346">
        <f>SUM(F23)</f>
        <v>0</v>
      </c>
      <c r="D23" s="39"/>
      <c r="E23" s="346"/>
      <c r="F23" s="347">
        <f>(E23*D23)</f>
        <v>0</v>
      </c>
      <c r="G23" s="305"/>
      <c r="H23" s="305">
        <f t="shared" ref="H23:I25" si="8">SUM(F23:F23)</f>
        <v>0</v>
      </c>
      <c r="I23" s="305">
        <f t="shared" si="8"/>
        <v>0</v>
      </c>
      <c r="J23" s="305">
        <f>SUM(H23:I23)</f>
        <v>0</v>
      </c>
      <c r="K23" s="290" t="s">
        <v>928</v>
      </c>
      <c r="Z23" s="76" t="s">
        <v>597</v>
      </c>
    </row>
    <row r="24" spans="1:27" ht="15.75" customHeight="1" thickBot="1" x14ac:dyDescent="0.3">
      <c r="A24" s="321" t="s">
        <v>939</v>
      </c>
      <c r="B24" s="318">
        <v>618005</v>
      </c>
      <c r="C24" s="346">
        <f>SUM(F24)</f>
        <v>0</v>
      </c>
      <c r="D24" s="39"/>
      <c r="E24" s="346"/>
      <c r="F24" s="347">
        <f>(E24*D24)</f>
        <v>0</v>
      </c>
      <c r="G24" s="305"/>
      <c r="H24" s="305">
        <f t="shared" si="8"/>
        <v>0</v>
      </c>
      <c r="I24" s="305">
        <f t="shared" si="8"/>
        <v>0</v>
      </c>
      <c r="J24" s="305">
        <f>SUM(H24:I24)</f>
        <v>0</v>
      </c>
      <c r="K24" s="297" t="s">
        <v>929</v>
      </c>
      <c r="Z24" s="78" t="s">
        <v>598</v>
      </c>
    </row>
    <row r="25" spans="1:27" ht="15.75" customHeight="1" thickBot="1" x14ac:dyDescent="0.3">
      <c r="A25" s="321" t="s">
        <v>939</v>
      </c>
      <c r="B25" s="318">
        <v>618005</v>
      </c>
      <c r="C25" s="346">
        <f>SUM(F25)</f>
        <v>0</v>
      </c>
      <c r="D25" s="39"/>
      <c r="E25" s="346"/>
      <c r="F25" s="347">
        <f>(E25*D25)</f>
        <v>0</v>
      </c>
      <c r="G25" s="305"/>
      <c r="H25" s="305">
        <f t="shared" si="8"/>
        <v>0</v>
      </c>
      <c r="I25" s="305">
        <f t="shared" si="8"/>
        <v>0</v>
      </c>
      <c r="J25" s="305">
        <f>SUM(H25:I25)</f>
        <v>0</v>
      </c>
      <c r="K25" s="295">
        <f>SUM(K22-2)</f>
        <v>-2</v>
      </c>
      <c r="Z25" s="78" t="s">
        <v>599</v>
      </c>
    </row>
    <row r="26" spans="1:27" ht="15.75" customHeight="1" thickBot="1" x14ac:dyDescent="0.3">
      <c r="A26" s="319"/>
      <c r="B26" s="318"/>
      <c r="C26" s="315"/>
      <c r="D26" s="311"/>
      <c r="E26" s="315"/>
      <c r="F26" s="317"/>
      <c r="G26" s="308"/>
      <c r="H26" s="308"/>
      <c r="I26" s="308"/>
      <c r="J26" s="308"/>
      <c r="K26" s="299"/>
      <c r="Z26" s="74" t="s">
        <v>600</v>
      </c>
    </row>
    <row r="27" spans="1:27" ht="15.75" customHeight="1" x14ac:dyDescent="0.25">
      <c r="A27" s="316" t="s">
        <v>3</v>
      </c>
      <c r="B27" s="312"/>
      <c r="C27" s="314"/>
      <c r="D27" s="310"/>
      <c r="E27" s="314"/>
      <c r="F27" s="313">
        <f>SUM(F23:F26)</f>
        <v>0</v>
      </c>
      <c r="G27" s="313">
        <f t="shared" ref="G27:I27" si="9">SUM(G23:G26)</f>
        <v>0</v>
      </c>
      <c r="H27" s="313">
        <f t="shared" si="9"/>
        <v>0</v>
      </c>
      <c r="I27" s="313">
        <f t="shared" si="9"/>
        <v>0</v>
      </c>
      <c r="J27" s="35">
        <f>SUM(H27:I27)</f>
        <v>0</v>
      </c>
      <c r="K27" s="299"/>
      <c r="M27" s="367" t="s">
        <v>586</v>
      </c>
      <c r="N27" s="368"/>
      <c r="O27" s="368"/>
      <c r="P27" s="369"/>
      <c r="Z27" s="78" t="s">
        <v>601</v>
      </c>
    </row>
    <row r="28" spans="1:27" ht="15.75" customHeight="1" thickBot="1" x14ac:dyDescent="0.3">
      <c r="A28" s="42" t="s">
        <v>11</v>
      </c>
      <c r="B28" s="60"/>
      <c r="C28" s="25"/>
      <c r="D28" s="16"/>
      <c r="E28" s="25"/>
      <c r="F28" s="11"/>
      <c r="G28" s="5"/>
      <c r="H28" s="11"/>
      <c r="I28" s="11"/>
      <c r="J28" s="5"/>
      <c r="K28" s="288" t="s">
        <v>585</v>
      </c>
      <c r="M28" s="274" t="s">
        <v>917</v>
      </c>
      <c r="N28" s="275"/>
      <c r="O28" s="275"/>
      <c r="P28" s="276"/>
      <c r="Z28" s="78" t="s">
        <v>602</v>
      </c>
    </row>
    <row r="29" spans="1:27" ht="15.75" customHeight="1" x14ac:dyDescent="0.25">
      <c r="A29" s="47" t="s">
        <v>558</v>
      </c>
      <c r="B29" s="12">
        <v>619104</v>
      </c>
      <c r="C29" s="22">
        <v>35439.050000000003</v>
      </c>
      <c r="E29" s="22">
        <f>SUM(C29/1205)</f>
        <v>29.410000000000004</v>
      </c>
      <c r="F29" s="7">
        <f>SUM(E29*D29)</f>
        <v>0</v>
      </c>
      <c r="G29" s="7"/>
      <c r="H29" s="7">
        <f t="shared" ref="H29:I32" si="10">SUM(F29:F29)</f>
        <v>0</v>
      </c>
      <c r="I29" s="7">
        <f t="shared" si="10"/>
        <v>0</v>
      </c>
      <c r="J29" s="7">
        <f t="shared" ref="J29:J34" si="11">SUM(H29:I29)</f>
        <v>0</v>
      </c>
      <c r="K29" s="359"/>
      <c r="M29" s="353" t="s">
        <v>918</v>
      </c>
      <c r="N29" s="354"/>
      <c r="O29" s="354"/>
      <c r="P29" s="355"/>
      <c r="Z29" s="78" t="s">
        <v>603</v>
      </c>
    </row>
    <row r="30" spans="1:27" ht="15.75" customHeight="1" thickBot="1" x14ac:dyDescent="0.3">
      <c r="A30" s="47" t="s">
        <v>559</v>
      </c>
      <c r="B30" s="55">
        <v>619104</v>
      </c>
      <c r="C30" s="22">
        <v>17713.5</v>
      </c>
      <c r="E30" s="22">
        <f>SUM(C30/1205)</f>
        <v>14.7</v>
      </c>
      <c r="F30" s="7">
        <f>SUM(E30*D30)</f>
        <v>0</v>
      </c>
      <c r="G30" s="7"/>
      <c r="H30" s="7">
        <f t="shared" si="10"/>
        <v>0</v>
      </c>
      <c r="I30" s="7">
        <f t="shared" si="10"/>
        <v>0</v>
      </c>
      <c r="J30" s="7">
        <f t="shared" si="11"/>
        <v>0</v>
      </c>
      <c r="K30" s="360"/>
      <c r="M30" s="353"/>
      <c r="N30" s="354"/>
      <c r="O30" s="354"/>
      <c r="P30" s="355"/>
      <c r="Z30" s="78" t="s">
        <v>604</v>
      </c>
    </row>
    <row r="31" spans="1:27" ht="15.75" customHeight="1" thickBot="1" x14ac:dyDescent="0.25">
      <c r="A31" s="47" t="s">
        <v>547</v>
      </c>
      <c r="B31" s="55">
        <v>619113</v>
      </c>
      <c r="E31" s="22">
        <f>SUM(C31/1205)</f>
        <v>0</v>
      </c>
      <c r="F31" s="7">
        <v>0</v>
      </c>
      <c r="G31" s="7"/>
      <c r="H31" s="7">
        <f t="shared" si="10"/>
        <v>0</v>
      </c>
      <c r="I31" s="7">
        <f t="shared" si="10"/>
        <v>0</v>
      </c>
      <c r="J31" s="7">
        <f t="shared" si="11"/>
        <v>0</v>
      </c>
      <c r="K31" s="288" t="s">
        <v>586</v>
      </c>
      <c r="M31" s="277"/>
      <c r="N31" s="275"/>
      <c r="O31" s="275"/>
      <c r="P31" s="276"/>
      <c r="Y31" s="1"/>
      <c r="Z31" s="77" t="s">
        <v>605</v>
      </c>
      <c r="AA31" s="1"/>
    </row>
    <row r="32" spans="1:27" ht="15.75" customHeight="1" thickBot="1" x14ac:dyDescent="0.25">
      <c r="A32" s="47" t="s">
        <v>548</v>
      </c>
      <c r="E32" s="22">
        <f>SUM(C32/1205)</f>
        <v>0</v>
      </c>
      <c r="F32" s="17">
        <f>SUM(E32*D32)</f>
        <v>0</v>
      </c>
      <c r="G32" s="7"/>
      <c r="H32" s="17">
        <f t="shared" si="10"/>
        <v>0</v>
      </c>
      <c r="I32" s="17">
        <f t="shared" si="10"/>
        <v>0</v>
      </c>
      <c r="J32" s="7">
        <f t="shared" si="11"/>
        <v>0</v>
      </c>
      <c r="K32" s="296"/>
      <c r="M32" s="278" t="s">
        <v>919</v>
      </c>
      <c r="N32" s="275"/>
      <c r="O32" s="275"/>
      <c r="P32" s="276"/>
      <c r="Z32" s="79" t="s">
        <v>606</v>
      </c>
    </row>
    <row r="33" spans="1:26" ht="15.75" customHeight="1" x14ac:dyDescent="0.25">
      <c r="A33" s="43" t="s">
        <v>3</v>
      </c>
      <c r="B33" s="3"/>
      <c r="C33" s="23"/>
      <c r="D33" s="1"/>
      <c r="E33" s="23"/>
      <c r="F33" s="18">
        <f t="shared" ref="F33:I33" si="12">SUM(F29:F32)</f>
        <v>0</v>
      </c>
      <c r="G33" s="35">
        <f t="shared" si="12"/>
        <v>0</v>
      </c>
      <c r="H33" s="35">
        <f t="shared" si="12"/>
        <v>0</v>
      </c>
      <c r="I33" s="35">
        <f t="shared" si="12"/>
        <v>0</v>
      </c>
      <c r="J33" s="35">
        <f t="shared" si="11"/>
        <v>0</v>
      </c>
      <c r="K33" s="299"/>
      <c r="M33" s="353" t="s">
        <v>920</v>
      </c>
      <c r="N33" s="354"/>
      <c r="O33" s="354"/>
      <c r="P33" s="355"/>
      <c r="Z33" s="78" t="s">
        <v>607</v>
      </c>
    </row>
    <row r="34" spans="1:26" ht="15.75" customHeight="1" thickBot="1" x14ac:dyDescent="0.3">
      <c r="A34" s="43" t="s">
        <v>526</v>
      </c>
      <c r="B34" s="3"/>
      <c r="C34" s="26"/>
      <c r="D34" s="13"/>
      <c r="E34" s="26"/>
      <c r="F34" s="19">
        <f>SUM(F9,F15,F21,F27,F33)</f>
        <v>0</v>
      </c>
      <c r="G34" s="284">
        <f t="shared" ref="G34:I34" si="13">SUM(G9,G15,G21,G27,G33)</f>
        <v>0</v>
      </c>
      <c r="H34" s="284">
        <f t="shared" si="13"/>
        <v>0</v>
      </c>
      <c r="I34" s="284">
        <f t="shared" si="13"/>
        <v>0</v>
      </c>
      <c r="J34" s="54">
        <f t="shared" si="11"/>
        <v>0</v>
      </c>
      <c r="K34" s="344" t="s">
        <v>941</v>
      </c>
      <c r="M34" s="353"/>
      <c r="N34" s="354"/>
      <c r="O34" s="354"/>
      <c r="P34" s="355"/>
      <c r="Z34" s="78" t="s">
        <v>608</v>
      </c>
    </row>
    <row r="35" spans="1:26" ht="15.75" customHeight="1" thickTop="1" thickBot="1" x14ac:dyDescent="0.3">
      <c r="A35" s="42" t="s">
        <v>15</v>
      </c>
      <c r="B35" s="60"/>
      <c r="C35" s="25"/>
      <c r="D35" s="16"/>
      <c r="E35" s="25"/>
      <c r="F35" s="5"/>
      <c r="G35" s="5"/>
      <c r="H35" s="5"/>
      <c r="I35" s="5"/>
      <c r="J35" s="5"/>
      <c r="K35" s="344" t="s">
        <v>942</v>
      </c>
      <c r="M35" s="279"/>
      <c r="N35" s="280"/>
      <c r="O35" s="280"/>
      <c r="P35" s="281"/>
      <c r="Z35" s="78" t="s">
        <v>609</v>
      </c>
    </row>
    <row r="36" spans="1:26" s="1" customFormat="1" ht="15.75" customHeight="1" x14ac:dyDescent="0.25">
      <c r="A36" s="326" t="s">
        <v>946</v>
      </c>
      <c r="B36" s="307">
        <v>657050</v>
      </c>
      <c r="C36" s="27"/>
      <c r="D36" s="2"/>
      <c r="E36" s="27"/>
      <c r="F36" s="349">
        <f>SUM(F9+F21)*0.512</f>
        <v>0</v>
      </c>
      <c r="G36" s="349">
        <f>SUM(G9+G21)*0.512</f>
        <v>0</v>
      </c>
      <c r="H36" s="7">
        <f t="shared" ref="H36:I38" si="14">SUM(F36:F36)</f>
        <v>0</v>
      </c>
      <c r="I36" s="7">
        <f t="shared" si="14"/>
        <v>0</v>
      </c>
      <c r="J36" s="7">
        <f>SUM(H36:I36)</f>
        <v>0</v>
      </c>
      <c r="K36" s="352"/>
      <c r="M36" s="278" t="s">
        <v>590</v>
      </c>
      <c r="N36" s="280"/>
      <c r="O36" s="280"/>
      <c r="P36" s="281"/>
      <c r="Z36" s="78" t="s">
        <v>610</v>
      </c>
    </row>
    <row r="37" spans="1:26" ht="15.75" customHeight="1" x14ac:dyDescent="0.25">
      <c r="A37" s="326" t="s">
        <v>940</v>
      </c>
      <c r="B37" s="307">
        <v>657060</v>
      </c>
      <c r="F37" s="349">
        <f t="shared" ref="F37" si="15">SUM(F15+F33)*0</f>
        <v>0</v>
      </c>
      <c r="G37" s="349">
        <f t="shared" ref="G37" si="16">SUM(G15+G33)*0</f>
        <v>0</v>
      </c>
      <c r="H37" s="7">
        <f t="shared" si="14"/>
        <v>0</v>
      </c>
      <c r="I37" s="7">
        <f t="shared" si="14"/>
        <v>0</v>
      </c>
      <c r="J37" s="7">
        <f>SUM(H37:I37)</f>
        <v>0</v>
      </c>
      <c r="K37" s="345"/>
      <c r="M37" s="353" t="s">
        <v>921</v>
      </c>
      <c r="N37" s="354"/>
      <c r="O37" s="354"/>
      <c r="P37" s="355"/>
      <c r="Z37" s="78" t="s">
        <v>611</v>
      </c>
    </row>
    <row r="38" spans="1:26" ht="15.75" customHeight="1" x14ac:dyDescent="0.25">
      <c r="A38" s="326" t="s">
        <v>947</v>
      </c>
      <c r="B38" s="307">
        <v>657070</v>
      </c>
      <c r="F38" s="349">
        <f>SUM(F27)*0.062</f>
        <v>0</v>
      </c>
      <c r="G38" s="349">
        <f>SUM(G27)*0.062</f>
        <v>0</v>
      </c>
      <c r="H38" s="7">
        <f t="shared" si="14"/>
        <v>0</v>
      </c>
      <c r="I38" s="7">
        <f t="shared" si="14"/>
        <v>0</v>
      </c>
      <c r="J38" s="7">
        <f>SUM(H38:I38)</f>
        <v>0</v>
      </c>
      <c r="K38" s="345"/>
      <c r="M38" s="353"/>
      <c r="N38" s="354"/>
      <c r="O38" s="354"/>
      <c r="P38" s="355"/>
      <c r="Z38" s="78"/>
    </row>
    <row r="39" spans="1:26" ht="15.75" customHeight="1" thickBot="1" x14ac:dyDescent="0.3">
      <c r="A39" s="43" t="s">
        <v>527</v>
      </c>
      <c r="B39" s="3"/>
      <c r="C39" s="26"/>
      <c r="D39" s="13"/>
      <c r="E39" s="26"/>
      <c r="F39" s="19">
        <f>SUM(F36:F38)</f>
        <v>0</v>
      </c>
      <c r="G39" s="19">
        <f t="shared" ref="G39:I39" si="17">SUM(G36:G38)</f>
        <v>0</v>
      </c>
      <c r="H39" s="19">
        <f t="shared" si="17"/>
        <v>0</v>
      </c>
      <c r="I39" s="19">
        <f t="shared" si="17"/>
        <v>0</v>
      </c>
      <c r="J39" s="19">
        <f>SUM(H39:I39)</f>
        <v>0</v>
      </c>
      <c r="K39" s="331"/>
      <c r="M39" s="353"/>
      <c r="N39" s="354"/>
      <c r="O39" s="354"/>
      <c r="P39" s="355"/>
      <c r="Z39" s="78" t="s">
        <v>612</v>
      </c>
    </row>
    <row r="40" spans="1:26" ht="15.75" customHeight="1" thickTop="1" thickBot="1" x14ac:dyDescent="0.3">
      <c r="A40" s="43" t="s">
        <v>528</v>
      </c>
      <c r="B40" s="3"/>
      <c r="C40" s="26"/>
      <c r="D40" s="13"/>
      <c r="E40" s="26"/>
      <c r="F40" s="34">
        <f t="shared" ref="F40:I40" si="18">SUM(F34,F39)</f>
        <v>0</v>
      </c>
      <c r="G40" s="34">
        <f t="shared" si="18"/>
        <v>0</v>
      </c>
      <c r="H40" s="34">
        <f t="shared" si="18"/>
        <v>0</v>
      </c>
      <c r="I40" s="34">
        <f t="shared" si="18"/>
        <v>0</v>
      </c>
      <c r="J40" s="34">
        <f>SUM(H40:I40)</f>
        <v>0</v>
      </c>
      <c r="K40" s="330"/>
      <c r="M40" s="353"/>
      <c r="N40" s="354"/>
      <c r="O40" s="354"/>
      <c r="P40" s="355"/>
      <c r="Z40" s="78" t="s">
        <v>613</v>
      </c>
    </row>
    <row r="41" spans="1:26" s="1" customFormat="1" ht="15.75" customHeight="1" thickTop="1" thickBot="1" x14ac:dyDescent="0.3">
      <c r="A41" s="42" t="s">
        <v>535</v>
      </c>
      <c r="B41" s="60"/>
      <c r="C41" s="25"/>
      <c r="D41" s="16"/>
      <c r="E41" s="25"/>
      <c r="F41" s="5"/>
      <c r="G41" s="5"/>
      <c r="H41" s="5"/>
      <c r="I41" s="5"/>
      <c r="J41" s="5"/>
      <c r="K41" s="328" t="s">
        <v>930</v>
      </c>
      <c r="M41" s="353"/>
      <c r="N41" s="354"/>
      <c r="O41" s="354"/>
      <c r="P41" s="355"/>
      <c r="Z41" s="78" t="s">
        <v>614</v>
      </c>
    </row>
    <row r="42" spans="1:26" ht="15.75" customHeight="1" thickBot="1" x14ac:dyDescent="0.3">
      <c r="A42" s="306" t="s">
        <v>934</v>
      </c>
      <c r="B42" s="307" t="s">
        <v>935</v>
      </c>
      <c r="F42" s="7"/>
      <c r="G42" s="7"/>
      <c r="H42" s="7">
        <f>SUM(F42:$F$42)</f>
        <v>0</v>
      </c>
      <c r="I42" s="7">
        <f>SUM(G42:G42)</f>
        <v>0</v>
      </c>
      <c r="J42" s="7">
        <f>SUM(H42:I42)</f>
        <v>0</v>
      </c>
      <c r="K42" s="333"/>
      <c r="M42" s="356"/>
      <c r="N42" s="357"/>
      <c r="O42" s="357"/>
      <c r="P42" s="358"/>
      <c r="Z42" s="78" t="s">
        <v>615</v>
      </c>
    </row>
    <row r="43" spans="1:26" ht="15.75" customHeight="1" x14ac:dyDescent="0.25">
      <c r="A43" s="306" t="s">
        <v>936</v>
      </c>
      <c r="B43" s="307">
        <v>710000</v>
      </c>
      <c r="F43" s="7"/>
      <c r="G43" s="7"/>
      <c r="H43" s="7">
        <f>SUM(F43:$F$43)</f>
        <v>0</v>
      </c>
      <c r="I43" s="7">
        <f>SUM(G43:G43)</f>
        <v>0</v>
      </c>
      <c r="J43" s="7">
        <f>SUM(H43:I43)</f>
        <v>0</v>
      </c>
      <c r="K43" s="334"/>
      <c r="Z43" s="78" t="s">
        <v>616</v>
      </c>
    </row>
    <row r="44" spans="1:26" ht="15.75" customHeight="1" x14ac:dyDescent="0.25">
      <c r="A44" s="306" t="s">
        <v>937</v>
      </c>
      <c r="B44" s="307">
        <v>711999</v>
      </c>
      <c r="F44" s="305"/>
      <c r="G44" s="305"/>
      <c r="H44" s="305">
        <f>SUM(F$44:$F44)</f>
        <v>0</v>
      </c>
      <c r="I44" s="305">
        <f>SUM(G44:G44)</f>
        <v>0</v>
      </c>
      <c r="J44" s="305">
        <f>SUM(H44:I44)</f>
        <v>0</v>
      </c>
      <c r="K44" s="334"/>
      <c r="Z44" s="80" t="s">
        <v>617</v>
      </c>
    </row>
    <row r="45" spans="1:26" s="1" customFormat="1" ht="15.75" customHeight="1" x14ac:dyDescent="0.25">
      <c r="A45" s="43" t="s">
        <v>549</v>
      </c>
      <c r="B45" s="3"/>
      <c r="C45" s="26"/>
      <c r="D45" s="13"/>
      <c r="E45" s="26"/>
      <c r="F45" s="35">
        <f>SUM(F42:F44)</f>
        <v>0</v>
      </c>
      <c r="G45" s="35">
        <f t="shared" ref="G45:I45" si="19">SUM(G42:G44)</f>
        <v>0</v>
      </c>
      <c r="H45" s="35">
        <f t="shared" si="19"/>
        <v>0</v>
      </c>
      <c r="I45" s="35">
        <f t="shared" si="19"/>
        <v>0</v>
      </c>
      <c r="J45" s="35">
        <f>SUM(H45:I45)</f>
        <v>0</v>
      </c>
      <c r="K45" s="334"/>
      <c r="Z45" s="78" t="s">
        <v>618</v>
      </c>
    </row>
    <row r="46" spans="1:26" ht="15.75" customHeight="1" x14ac:dyDescent="0.25">
      <c r="A46" s="42" t="s">
        <v>550</v>
      </c>
      <c r="B46" s="60"/>
      <c r="C46" s="25"/>
      <c r="D46" s="16"/>
      <c r="E46" s="25"/>
      <c r="F46" s="5"/>
      <c r="G46" s="5"/>
      <c r="H46" s="5"/>
      <c r="I46" s="5"/>
      <c r="J46" s="5"/>
      <c r="K46" s="334"/>
      <c r="Z46" s="78" t="s">
        <v>619</v>
      </c>
    </row>
    <row r="47" spans="1:26" ht="15.75" customHeight="1" x14ac:dyDescent="0.2">
      <c r="A47" s="47" t="s">
        <v>536</v>
      </c>
      <c r="B47" s="55">
        <v>734002</v>
      </c>
      <c r="F47" s="7"/>
      <c r="G47" s="7"/>
      <c r="H47" s="7">
        <f>SUM(F47:$F$47)</f>
        <v>0</v>
      </c>
      <c r="I47" s="7">
        <f>SUM(G47:G47)</f>
        <v>0</v>
      </c>
      <c r="J47" s="7">
        <f>SUM(H47:I47)</f>
        <v>0</v>
      </c>
      <c r="K47" s="334"/>
      <c r="Z47" s="77" t="s">
        <v>620</v>
      </c>
    </row>
    <row r="48" spans="1:26" ht="15.75" customHeight="1" x14ac:dyDescent="0.25">
      <c r="A48" s="45"/>
      <c r="B48" s="61"/>
      <c r="C48" s="28"/>
      <c r="D48" s="10"/>
      <c r="E48" s="28"/>
      <c r="F48" s="7"/>
      <c r="G48" s="7"/>
      <c r="H48" s="7">
        <f>SUM(F48:$F$48)</f>
        <v>0</v>
      </c>
      <c r="I48" s="7">
        <f>SUM(G48:G48)</f>
        <v>0</v>
      </c>
      <c r="J48" s="7">
        <f>SUM(H48:I48)</f>
        <v>0</v>
      </c>
      <c r="K48" s="334"/>
      <c r="Z48" s="78" t="s">
        <v>621</v>
      </c>
    </row>
    <row r="49" spans="1:27" ht="15.75" customHeight="1" x14ac:dyDescent="0.25">
      <c r="A49" s="43" t="s">
        <v>537</v>
      </c>
      <c r="B49" s="3"/>
      <c r="C49" s="26"/>
      <c r="D49" s="13"/>
      <c r="E49" s="26"/>
      <c r="F49" s="35">
        <f>SUM(F47:F48)</f>
        <v>0</v>
      </c>
      <c r="G49" s="35">
        <f t="shared" ref="G49:I49" si="20">SUM(G47:G48)</f>
        <v>0</v>
      </c>
      <c r="H49" s="35">
        <f t="shared" si="20"/>
        <v>0</v>
      </c>
      <c r="I49" s="35">
        <f t="shared" si="20"/>
        <v>0</v>
      </c>
      <c r="J49" s="35">
        <f>SUM(H49:I49)</f>
        <v>0</v>
      </c>
      <c r="K49" s="335"/>
      <c r="Z49" s="81" t="s">
        <v>628</v>
      </c>
    </row>
    <row r="50" spans="1:27" ht="15.75" customHeight="1" x14ac:dyDescent="0.2">
      <c r="A50" s="42" t="s">
        <v>538</v>
      </c>
      <c r="B50" s="60"/>
      <c r="C50" s="25"/>
      <c r="D50" s="16"/>
      <c r="E50" s="25"/>
      <c r="F50" s="5"/>
      <c r="G50" s="5"/>
      <c r="H50" s="5"/>
      <c r="I50" s="5"/>
      <c r="J50" s="5"/>
      <c r="K50" s="336"/>
      <c r="Z50" s="82" t="s">
        <v>629</v>
      </c>
    </row>
    <row r="51" spans="1:27" ht="15.75" customHeight="1" x14ac:dyDescent="0.25">
      <c r="A51" s="47" t="s">
        <v>551</v>
      </c>
      <c r="B51" s="55">
        <v>740008</v>
      </c>
      <c r="F51" s="7"/>
      <c r="G51" s="7"/>
      <c r="H51" s="7">
        <f>SUM(F51:$F$51)</f>
        <v>0</v>
      </c>
      <c r="I51" s="7">
        <f>SUM(G51:G51)</f>
        <v>0</v>
      </c>
      <c r="J51" s="7">
        <f>SUM(H51:I51)</f>
        <v>0</v>
      </c>
      <c r="K51" s="334"/>
      <c r="Z51" s="81" t="s">
        <v>630</v>
      </c>
    </row>
    <row r="52" spans="1:27" ht="15.75" customHeight="1" x14ac:dyDescent="0.25">
      <c r="A52" s="47" t="s">
        <v>552</v>
      </c>
      <c r="B52" s="55">
        <v>741008</v>
      </c>
      <c r="F52" s="7"/>
      <c r="G52" s="7"/>
      <c r="H52" s="7">
        <f>SUM(F52:$F$52)</f>
        <v>0</v>
      </c>
      <c r="I52" s="7">
        <f>SUM(G52:G52)</f>
        <v>0</v>
      </c>
      <c r="J52" s="7">
        <f>SUM(H52:I52)</f>
        <v>0</v>
      </c>
      <c r="K52" s="334"/>
      <c r="Z52" s="80" t="s">
        <v>631</v>
      </c>
    </row>
    <row r="53" spans="1:27" ht="15.75" customHeight="1" x14ac:dyDescent="0.25">
      <c r="A53" s="39"/>
      <c r="F53" s="7"/>
      <c r="G53" s="7"/>
      <c r="H53" s="7">
        <f>SUM(F53:$F$53)</f>
        <v>0</v>
      </c>
      <c r="I53" s="7">
        <f>SUM(G53:G53)</f>
        <v>0</v>
      </c>
      <c r="J53" s="7">
        <f>SUM(H53:I53)</f>
        <v>0</v>
      </c>
      <c r="K53" s="335"/>
      <c r="Z53" s="78" t="s">
        <v>632</v>
      </c>
    </row>
    <row r="54" spans="1:27" ht="15.75" customHeight="1" thickBot="1" x14ac:dyDescent="0.3">
      <c r="A54" s="43" t="s">
        <v>539</v>
      </c>
      <c r="B54" s="3"/>
      <c r="C54" s="26"/>
      <c r="D54" s="13"/>
      <c r="E54" s="26"/>
      <c r="F54" s="35">
        <f>SUM(F51:F53)</f>
        <v>0</v>
      </c>
      <c r="G54" s="35">
        <f t="shared" ref="G54:I54" si="21">SUM(G51:G53)</f>
        <v>0</v>
      </c>
      <c r="H54" s="35">
        <f t="shared" si="21"/>
        <v>0</v>
      </c>
      <c r="I54" s="35">
        <f t="shared" si="21"/>
        <v>0</v>
      </c>
      <c r="J54" s="35">
        <f>SUM(H54:I54)</f>
        <v>0</v>
      </c>
      <c r="K54" s="332"/>
      <c r="Z54" s="78" t="s">
        <v>633</v>
      </c>
    </row>
    <row r="55" spans="1:27" ht="15.75" customHeight="1" x14ac:dyDescent="0.25">
      <c r="A55" s="42" t="s">
        <v>540</v>
      </c>
      <c r="B55" s="60"/>
      <c r="C55" s="25"/>
      <c r="D55" s="16"/>
      <c r="E55" s="25"/>
      <c r="F55" s="5"/>
      <c r="G55" s="5"/>
      <c r="H55" s="5"/>
      <c r="I55" s="5"/>
      <c r="J55" s="5"/>
      <c r="K55" s="329"/>
      <c r="Z55" s="78" t="s">
        <v>634</v>
      </c>
    </row>
    <row r="56" spans="1:27" ht="16.5" thickBot="1" x14ac:dyDescent="0.3">
      <c r="A56" s="47" t="s">
        <v>553</v>
      </c>
      <c r="B56" s="55">
        <v>756101</v>
      </c>
      <c r="E56" s="22">
        <f>SUM(C56/1820)</f>
        <v>0</v>
      </c>
      <c r="F56" s="7">
        <f>SUM(E56*D56)</f>
        <v>0</v>
      </c>
      <c r="G56" s="7"/>
      <c r="H56" s="7">
        <f>SUM(F56:$F$56)</f>
        <v>0</v>
      </c>
      <c r="I56" s="7">
        <f>SUM(G56:G56)</f>
        <v>0</v>
      </c>
      <c r="J56" s="7">
        <f>SUM(H56:I56)</f>
        <v>0</v>
      </c>
      <c r="K56" s="327" t="s">
        <v>583</v>
      </c>
      <c r="Y56" s="1"/>
      <c r="Z56" s="78" t="s">
        <v>635</v>
      </c>
      <c r="AA56" s="1"/>
    </row>
    <row r="57" spans="1:27" s="1" customFormat="1" ht="15.75" customHeight="1" x14ac:dyDescent="0.25">
      <c r="A57" s="47" t="s">
        <v>953</v>
      </c>
      <c r="B57" s="64">
        <v>756000</v>
      </c>
      <c r="C57" s="28"/>
      <c r="D57" s="10"/>
      <c r="E57" s="28"/>
      <c r="F57" s="7">
        <v>0</v>
      </c>
      <c r="G57" s="7"/>
      <c r="H57" s="7">
        <f>SUM(F57:$F$57)</f>
        <v>0</v>
      </c>
      <c r="I57" s="7">
        <f>SUM(G57:G57)</f>
        <v>0</v>
      </c>
      <c r="J57" s="7">
        <f>SUM(H57:I57)</f>
        <v>0</v>
      </c>
      <c r="K57" s="337"/>
      <c r="Y57" s="2"/>
      <c r="Z57" s="78" t="s">
        <v>636</v>
      </c>
      <c r="AA57" s="2"/>
    </row>
    <row r="58" spans="1:27" s="1" customFormat="1" ht="15.75" customHeight="1" thickBot="1" x14ac:dyDescent="0.3">
      <c r="A58" s="43" t="s">
        <v>532</v>
      </c>
      <c r="B58" s="3"/>
      <c r="C58" s="26"/>
      <c r="D58" s="13"/>
      <c r="E58" s="26"/>
      <c r="F58" s="35">
        <f>SUM(F56:F57)</f>
        <v>0</v>
      </c>
      <c r="G58" s="35">
        <f t="shared" ref="G58:I58" si="22">SUM(G56:G57)</f>
        <v>0</v>
      </c>
      <c r="H58" s="35">
        <f t="shared" si="22"/>
        <v>0</v>
      </c>
      <c r="I58" s="35">
        <f t="shared" si="22"/>
        <v>0</v>
      </c>
      <c r="J58" s="35">
        <f>SUM(H58:I58)</f>
        <v>0</v>
      </c>
      <c r="K58" s="338"/>
      <c r="Y58" s="2"/>
      <c r="Z58" s="78" t="s">
        <v>637</v>
      </c>
      <c r="AA58" s="2"/>
    </row>
    <row r="59" spans="1:27" s="1" customFormat="1" ht="15.75" customHeight="1" thickBot="1" x14ac:dyDescent="0.3">
      <c r="A59" s="39" t="s">
        <v>533</v>
      </c>
      <c r="B59" s="62"/>
      <c r="C59" s="37"/>
      <c r="D59" s="36"/>
      <c r="E59" s="37"/>
      <c r="F59" s="38"/>
      <c r="G59" s="38"/>
      <c r="H59" s="38"/>
      <c r="I59" s="38"/>
      <c r="J59" s="38"/>
      <c r="K59" s="327" t="s">
        <v>584</v>
      </c>
      <c r="Y59" s="2"/>
      <c r="Z59" s="78" t="s">
        <v>638</v>
      </c>
      <c r="AA59" s="2"/>
    </row>
    <row r="60" spans="1:27" s="1" customFormat="1" ht="15.75" x14ac:dyDescent="0.25">
      <c r="A60" s="47" t="s">
        <v>554</v>
      </c>
      <c r="B60" s="55">
        <v>756110</v>
      </c>
      <c r="C60" s="29"/>
      <c r="D60" s="9"/>
      <c r="E60" s="29"/>
      <c r="F60" s="7"/>
      <c r="G60" s="7"/>
      <c r="H60" s="7">
        <f>SUM(F60:$F$60)</f>
        <v>0</v>
      </c>
      <c r="I60" s="7">
        <f>SUM(G60:G60)</f>
        <v>0</v>
      </c>
      <c r="J60" s="7">
        <f>SUM(H60:I60)</f>
        <v>0</v>
      </c>
      <c r="K60" s="339"/>
      <c r="Y60" s="2"/>
      <c r="Z60" s="78" t="s">
        <v>639</v>
      </c>
      <c r="AA60" s="2"/>
    </row>
    <row r="61" spans="1:27" s="1" customFormat="1" ht="15.75" customHeight="1" x14ac:dyDescent="0.25">
      <c r="A61" s="47" t="s">
        <v>2</v>
      </c>
      <c r="B61" s="55">
        <v>756111</v>
      </c>
      <c r="C61" s="27"/>
      <c r="D61" s="2"/>
      <c r="E61" s="27"/>
      <c r="F61" s="7"/>
      <c r="G61" s="7"/>
      <c r="H61" s="7">
        <f>SUM(F61:$F$61)</f>
        <v>0</v>
      </c>
      <c r="I61" s="7">
        <f>SUM(G61:G61)</f>
        <v>0</v>
      </c>
      <c r="J61" s="7">
        <f>SUM(H61:I61)</f>
        <v>0</v>
      </c>
      <c r="K61" s="340"/>
      <c r="Y61" s="2"/>
      <c r="Z61" s="78" t="s">
        <v>640</v>
      </c>
      <c r="AA61" s="2"/>
    </row>
    <row r="62" spans="1:27" ht="18.75" customHeight="1" x14ac:dyDescent="0.25">
      <c r="A62" s="43" t="s">
        <v>533</v>
      </c>
      <c r="B62" s="3"/>
      <c r="C62" s="26"/>
      <c r="D62" s="13"/>
      <c r="E62" s="26"/>
      <c r="F62" s="35">
        <f t="shared" ref="F62:G62" si="23">SUM(F60:F61)</f>
        <v>0</v>
      </c>
      <c r="G62" s="35">
        <f t="shared" si="23"/>
        <v>0</v>
      </c>
      <c r="H62" s="35">
        <f>SUM(H60:H61)</f>
        <v>0</v>
      </c>
      <c r="I62" s="35">
        <f>SUM(I60:I61)</f>
        <v>0</v>
      </c>
      <c r="J62" s="35">
        <f>SUM(H62:I62)</f>
        <v>0</v>
      </c>
      <c r="K62" s="341"/>
      <c r="Z62" s="78" t="s">
        <v>641</v>
      </c>
    </row>
    <row r="63" spans="1:27" s="1" customFormat="1" ht="15.75" customHeight="1" x14ac:dyDescent="0.25">
      <c r="A63" s="47" t="s">
        <v>557</v>
      </c>
      <c r="B63" s="2"/>
      <c r="C63" s="37"/>
      <c r="D63" s="36"/>
      <c r="E63" s="37"/>
      <c r="F63" s="38"/>
      <c r="G63" s="38"/>
      <c r="H63" s="2"/>
      <c r="I63" s="2"/>
      <c r="J63" s="2"/>
      <c r="K63" s="342"/>
      <c r="Y63" s="2"/>
      <c r="Z63" s="83"/>
      <c r="AA63" s="2"/>
    </row>
    <row r="64" spans="1:27" s="1" customFormat="1" ht="15.75" customHeight="1" x14ac:dyDescent="0.25">
      <c r="A64" s="48" t="s">
        <v>945</v>
      </c>
      <c r="B64" s="40">
        <v>756916</v>
      </c>
      <c r="C64" s="27"/>
      <c r="D64" s="2"/>
      <c r="E64" s="27"/>
      <c r="F64" s="7"/>
      <c r="G64" s="38"/>
      <c r="H64" s="7">
        <f>SUM(F64:$F$64)</f>
        <v>0</v>
      </c>
      <c r="I64" s="7">
        <f>SUM(G64:G64)</f>
        <v>0</v>
      </c>
      <c r="J64" s="7">
        <f>SUM(H64:I64)</f>
        <v>0</v>
      </c>
      <c r="K64" s="342"/>
      <c r="Z64" s="84"/>
    </row>
    <row r="65" spans="1:26" s="1" customFormat="1" ht="17.25" customHeight="1" x14ac:dyDescent="0.25">
      <c r="A65" s="43" t="s">
        <v>557</v>
      </c>
      <c r="B65" s="41"/>
      <c r="C65" s="26"/>
      <c r="D65" s="13"/>
      <c r="E65" s="26"/>
      <c r="F65" s="35">
        <f>SUM(F64)</f>
        <v>0</v>
      </c>
      <c r="G65" s="35">
        <f>SUM(G64)</f>
        <v>0</v>
      </c>
      <c r="H65" s="35">
        <f>SUM(H64:H64)</f>
        <v>0</v>
      </c>
      <c r="I65" s="35">
        <f>SUM(I64:I64)</f>
        <v>0</v>
      </c>
      <c r="J65" s="35">
        <f>SUM(H65:I65)</f>
        <v>0</v>
      </c>
      <c r="K65" s="342"/>
      <c r="Z65" s="74" t="s">
        <v>643</v>
      </c>
    </row>
    <row r="66" spans="1:26" ht="15.75" customHeight="1" thickBot="1" x14ac:dyDescent="0.25">
      <c r="A66" s="43" t="s">
        <v>534</v>
      </c>
      <c r="B66" s="41"/>
      <c r="C66" s="26"/>
      <c r="D66" s="13"/>
      <c r="E66" s="26"/>
      <c r="F66" s="35">
        <f>SUM(F58,F62,F65)</f>
        <v>0</v>
      </c>
      <c r="G66" s="35">
        <f>SUM(G58,G62,G65)</f>
        <v>0</v>
      </c>
      <c r="H66" s="35">
        <f>SUM(H58,H62,H65)</f>
        <v>0</v>
      </c>
      <c r="I66" s="35">
        <f>SUM(I58,I62,I65)</f>
        <v>0</v>
      </c>
      <c r="J66" s="35">
        <f>SUM(H66:I66)</f>
        <v>0</v>
      </c>
      <c r="K66" s="343"/>
      <c r="Z66" s="79" t="s">
        <v>644</v>
      </c>
    </row>
    <row r="67" spans="1:26" s="1" customFormat="1" ht="25.5" customHeight="1" x14ac:dyDescent="0.25">
      <c r="A67" s="42" t="s">
        <v>555</v>
      </c>
      <c r="B67" s="60"/>
      <c r="C67" s="285" t="s">
        <v>560</v>
      </c>
      <c r="D67" s="286" t="s">
        <v>561</v>
      </c>
      <c r="E67" s="285" t="s">
        <v>562</v>
      </c>
      <c r="F67" s="5"/>
      <c r="G67" s="5"/>
      <c r="H67" s="5"/>
      <c r="I67" s="5"/>
      <c r="J67" s="5"/>
      <c r="K67" s="70"/>
      <c r="Z67" s="78" t="s">
        <v>645</v>
      </c>
    </row>
    <row r="68" spans="1:26" ht="15.75" customHeight="1" x14ac:dyDescent="0.25">
      <c r="A68" s="47" t="s">
        <v>563</v>
      </c>
      <c r="B68" s="40">
        <v>788003</v>
      </c>
      <c r="C68" s="350">
        <v>1484</v>
      </c>
      <c r="D68" s="56">
        <v>0</v>
      </c>
      <c r="E68" s="56">
        <v>0</v>
      </c>
      <c r="F68" s="65">
        <f>(C68*D68*E68)</f>
        <v>0</v>
      </c>
      <c r="G68" s="71"/>
      <c r="H68" s="7">
        <f t="shared" ref="H68:I70" si="24">SUM(F68:F68)</f>
        <v>0</v>
      </c>
      <c r="I68" s="7">
        <f t="shared" si="24"/>
        <v>0</v>
      </c>
      <c r="J68" s="71">
        <f>SUM(H68:I68)</f>
        <v>0</v>
      </c>
      <c r="K68" s="57"/>
      <c r="Z68" s="78" t="s">
        <v>646</v>
      </c>
    </row>
    <row r="69" spans="1:26" ht="15.75" customHeight="1" x14ac:dyDescent="0.25">
      <c r="A69" s="47" t="s">
        <v>564</v>
      </c>
      <c r="B69" s="40">
        <v>788003</v>
      </c>
      <c r="C69" s="350">
        <v>1034</v>
      </c>
      <c r="D69" s="56">
        <v>0</v>
      </c>
      <c r="E69" s="56">
        <v>0</v>
      </c>
      <c r="F69" s="65">
        <f>(C69*D69*E69)</f>
        <v>0</v>
      </c>
      <c r="G69" s="71"/>
      <c r="H69" s="7">
        <f t="shared" si="24"/>
        <v>0</v>
      </c>
      <c r="I69" s="7">
        <f t="shared" si="24"/>
        <v>0</v>
      </c>
      <c r="J69" s="71">
        <f>SUM(H69:I69)</f>
        <v>0</v>
      </c>
      <c r="K69" s="57"/>
      <c r="Z69" s="78" t="s">
        <v>647</v>
      </c>
    </row>
    <row r="70" spans="1:26" ht="15.75" x14ac:dyDescent="0.25">
      <c r="A70" s="47" t="s">
        <v>565</v>
      </c>
      <c r="B70" s="40">
        <v>788049</v>
      </c>
      <c r="C70" s="350">
        <v>1202</v>
      </c>
      <c r="D70" s="56">
        <v>0</v>
      </c>
      <c r="E70" s="56">
        <v>0</v>
      </c>
      <c r="F70" s="65">
        <f>(C70*D70*E70)</f>
        <v>0</v>
      </c>
      <c r="G70" s="71"/>
      <c r="H70" s="7">
        <f t="shared" si="24"/>
        <v>0</v>
      </c>
      <c r="I70" s="7">
        <f t="shared" si="24"/>
        <v>0</v>
      </c>
      <c r="J70" s="71">
        <f>SUM(H70:I70)</f>
        <v>0</v>
      </c>
      <c r="K70" s="57"/>
      <c r="Z70" s="78" t="s">
        <v>648</v>
      </c>
    </row>
    <row r="71" spans="1:26" ht="22.5" x14ac:dyDescent="0.25">
      <c r="A71" s="268"/>
      <c r="B71" s="269"/>
      <c r="C71" s="267" t="s">
        <v>933</v>
      </c>
      <c r="D71" s="267" t="s">
        <v>582</v>
      </c>
      <c r="E71" s="270" t="s">
        <v>562</v>
      </c>
      <c r="F71" s="271"/>
      <c r="G71" s="272"/>
      <c r="H71" s="272"/>
      <c r="I71" s="272"/>
      <c r="J71" s="272"/>
      <c r="K71" s="57"/>
      <c r="Z71" s="78" t="s">
        <v>649</v>
      </c>
    </row>
    <row r="72" spans="1:26" ht="15.75" x14ac:dyDescent="0.25">
      <c r="A72" s="47" t="s">
        <v>577</v>
      </c>
      <c r="B72" s="40">
        <v>788003</v>
      </c>
      <c r="C72" s="350">
        <v>14046</v>
      </c>
      <c r="D72" s="56"/>
      <c r="E72" s="56">
        <v>0</v>
      </c>
      <c r="F72" s="65">
        <f>(C72*D72*E72)</f>
        <v>0</v>
      </c>
      <c r="G72" s="71"/>
      <c r="H72" s="7">
        <f>SUM(F72:F72)</f>
        <v>0</v>
      </c>
      <c r="I72" s="7">
        <f>SUM(G72:G72)</f>
        <v>0</v>
      </c>
      <c r="J72" s="71">
        <f>SUM(H72:I72)</f>
        <v>0</v>
      </c>
      <c r="K72" s="57"/>
      <c r="Z72" s="78" t="s">
        <v>650</v>
      </c>
    </row>
    <row r="73" spans="1:26" ht="15.75" x14ac:dyDescent="0.2">
      <c r="A73" s="47" t="s">
        <v>578</v>
      </c>
      <c r="B73" s="40">
        <v>788003</v>
      </c>
      <c r="C73" s="350">
        <v>9504</v>
      </c>
      <c r="D73" s="56"/>
      <c r="E73" s="56">
        <v>0</v>
      </c>
      <c r="F73" s="65">
        <f>(C73*D73*E73)</f>
        <v>0</v>
      </c>
      <c r="G73" s="71"/>
      <c r="H73" s="7">
        <f>SUM(F73:F73)</f>
        <v>0</v>
      </c>
      <c r="I73" s="7">
        <f>SUM(G73:G73)</f>
        <v>0</v>
      </c>
      <c r="J73" s="71">
        <f>SUM(H73:I73)</f>
        <v>0</v>
      </c>
      <c r="K73" s="57"/>
      <c r="Z73" s="79" t="s">
        <v>651</v>
      </c>
    </row>
    <row r="74" spans="1:26" ht="15.75" x14ac:dyDescent="0.25">
      <c r="A74" s="43" t="s">
        <v>529</v>
      </c>
      <c r="B74" s="3"/>
      <c r="C74" s="26"/>
      <c r="D74" s="13"/>
      <c r="E74" s="26"/>
      <c r="F74" s="35">
        <f t="shared" ref="F74:I74" si="25">SUM(F68:F70,F72:F73)</f>
        <v>0</v>
      </c>
      <c r="G74" s="35">
        <f t="shared" si="25"/>
        <v>0</v>
      </c>
      <c r="H74" s="35">
        <f t="shared" si="25"/>
        <v>0</v>
      </c>
      <c r="I74" s="35">
        <f t="shared" si="25"/>
        <v>0</v>
      </c>
      <c r="J74" s="35">
        <f>SUM(H74:I74)</f>
        <v>0</v>
      </c>
      <c r="K74" s="57"/>
      <c r="Z74" s="78" t="s">
        <v>652</v>
      </c>
    </row>
    <row r="75" spans="1:26" ht="15.75" x14ac:dyDescent="0.25">
      <c r="A75" s="46"/>
      <c r="B75" s="59"/>
      <c r="C75" s="24"/>
      <c r="D75" s="4"/>
      <c r="E75" s="24"/>
      <c r="F75" s="5"/>
      <c r="G75" s="5"/>
      <c r="H75" s="5"/>
      <c r="I75" s="5"/>
      <c r="J75" s="53"/>
      <c r="K75" s="57"/>
      <c r="Z75" s="78" t="s">
        <v>653</v>
      </c>
    </row>
    <row r="76" spans="1:26" ht="16.5" thickBot="1" x14ac:dyDescent="0.3">
      <c r="A76" s="43" t="s">
        <v>531</v>
      </c>
      <c r="F76" s="52">
        <f>SUM(F40,F45,F49,F54,F66,F74)</f>
        <v>0</v>
      </c>
      <c r="G76" s="52">
        <f>SUM(G40,G45,G49,G54,G66,G74)</f>
        <v>0</v>
      </c>
      <c r="H76" s="52">
        <f>SUM(H40,H45,H49,H54,H66,H74)</f>
        <v>0</v>
      </c>
      <c r="I76" s="52">
        <f>SUM(I40,I45,I49,I54,I66,I74)</f>
        <v>0</v>
      </c>
      <c r="J76" s="52">
        <f>SUM(H76:I76)</f>
        <v>0</v>
      </c>
      <c r="K76" s="57"/>
      <c r="Z76" s="78" t="s">
        <v>654</v>
      </c>
    </row>
    <row r="77" spans="1:26" ht="16.5" thickTop="1" x14ac:dyDescent="0.25">
      <c r="A77" s="44"/>
      <c r="B77" s="59"/>
      <c r="C77" s="24"/>
      <c r="D77" s="4"/>
      <c r="E77" s="24"/>
      <c r="F77" s="11"/>
      <c r="G77" s="5"/>
      <c r="H77" s="32"/>
      <c r="I77" s="32"/>
      <c r="J77" s="5"/>
      <c r="Z77" s="78" t="s">
        <v>655</v>
      </c>
    </row>
    <row r="78" spans="1:26" ht="15.75" x14ac:dyDescent="0.25">
      <c r="A78" s="43" t="s">
        <v>556</v>
      </c>
      <c r="B78" s="3"/>
      <c r="C78" s="23"/>
      <c r="D78" s="1"/>
      <c r="E78" s="23"/>
      <c r="F78" s="35">
        <f>F76-SUM(F43,F44,F61,F64,F74)</f>
        <v>0</v>
      </c>
      <c r="G78" s="35">
        <f>G76-SUM(G43,G44,G61,G64,G74)</f>
        <v>0</v>
      </c>
      <c r="H78" s="35">
        <f>SUM(F78:F78)</f>
        <v>0</v>
      </c>
      <c r="I78" s="35">
        <f>SUM(G78:G78)</f>
        <v>0</v>
      </c>
      <c r="J78" s="35">
        <f>SUM(H78:I78)</f>
        <v>0</v>
      </c>
      <c r="Z78" s="78" t="s">
        <v>656</v>
      </c>
    </row>
    <row r="79" spans="1:26" ht="16.5" thickBot="1" x14ac:dyDescent="0.3">
      <c r="A79" s="303" t="s">
        <v>943</v>
      </c>
      <c r="B79" s="55">
        <v>790001</v>
      </c>
      <c r="C79" s="23"/>
      <c r="D79" s="1"/>
      <c r="E79" s="23"/>
      <c r="F79" s="284">
        <f>SUM(F78*0.1)</f>
        <v>0</v>
      </c>
      <c r="G79" s="284">
        <f>SUM(G78*0.535)+(F78*0.435)</f>
        <v>0</v>
      </c>
      <c r="H79" s="19">
        <f>SUM(F79:F79)</f>
        <v>0</v>
      </c>
      <c r="I79" s="19">
        <f>SUM(G79:G79)</f>
        <v>0</v>
      </c>
      <c r="J79" s="19">
        <f>SUM(H79:I79)</f>
        <v>0</v>
      </c>
      <c r="Z79" s="78" t="s">
        <v>657</v>
      </c>
    </row>
    <row r="80" spans="1:26" ht="16.5" thickTop="1" x14ac:dyDescent="0.25">
      <c r="A80" s="44"/>
      <c r="B80" s="59"/>
      <c r="C80" s="24"/>
      <c r="D80" s="4"/>
      <c r="E80" s="24"/>
      <c r="F80" s="53"/>
      <c r="G80" s="5"/>
      <c r="H80" s="5"/>
      <c r="I80" s="11"/>
      <c r="J80" s="11"/>
      <c r="Z80" s="78" t="s">
        <v>658</v>
      </c>
    </row>
    <row r="81" spans="1:26" ht="16.5" thickBot="1" x14ac:dyDescent="0.25">
      <c r="A81" s="43" t="s">
        <v>530</v>
      </c>
      <c r="B81" s="63"/>
      <c r="C81" s="31"/>
      <c r="D81" s="30"/>
      <c r="E81" s="31"/>
      <c r="F81" s="19">
        <f>SUM(F76,F79)</f>
        <v>0</v>
      </c>
      <c r="G81" s="19">
        <f t="shared" ref="G81:I81" si="26">SUM(G76,G79)</f>
        <v>0</v>
      </c>
      <c r="H81" s="19">
        <f t="shared" si="26"/>
        <v>0</v>
      </c>
      <c r="I81" s="19">
        <f t="shared" si="26"/>
        <v>0</v>
      </c>
      <c r="J81" s="19">
        <f>SUM(H81:I81)</f>
        <v>0</v>
      </c>
      <c r="Z81" s="79" t="s">
        <v>659</v>
      </c>
    </row>
    <row r="82" spans="1:26" ht="16.5" thickTop="1" x14ac:dyDescent="0.25">
      <c r="Z82" s="78" t="s">
        <v>660</v>
      </c>
    </row>
    <row r="83" spans="1:26" ht="15.75" x14ac:dyDescent="0.25">
      <c r="Z83" s="78" t="s">
        <v>661</v>
      </c>
    </row>
    <row r="84" spans="1:26" ht="15.75" x14ac:dyDescent="0.25">
      <c r="Z84" s="78" t="s">
        <v>669</v>
      </c>
    </row>
    <row r="85" spans="1:26" ht="15.75" x14ac:dyDescent="0.2">
      <c r="Z85" s="77" t="s">
        <v>670</v>
      </c>
    </row>
    <row r="86" spans="1:26" ht="15.75" x14ac:dyDescent="0.25">
      <c r="Z86" s="80" t="s">
        <v>671</v>
      </c>
    </row>
    <row r="87" spans="1:26" ht="15.75" x14ac:dyDescent="0.25">
      <c r="Z87" s="78" t="s">
        <v>672</v>
      </c>
    </row>
    <row r="88" spans="1:26" ht="15.75" x14ac:dyDescent="0.25">
      <c r="Z88" s="85"/>
    </row>
    <row r="89" spans="1:26" ht="15.75" x14ac:dyDescent="0.25">
      <c r="Z89" s="74" t="s">
        <v>673</v>
      </c>
    </row>
    <row r="90" spans="1:26" ht="15.75" x14ac:dyDescent="0.25">
      <c r="Z90" s="84"/>
    </row>
    <row r="91" spans="1:26" ht="15.75" x14ac:dyDescent="0.2">
      <c r="Z91" s="79" t="s">
        <v>674</v>
      </c>
    </row>
    <row r="92" spans="1:26" ht="15.75" x14ac:dyDescent="0.2">
      <c r="Z92" s="77"/>
    </row>
    <row r="93" spans="1:26" ht="15.75" x14ac:dyDescent="0.2">
      <c r="Z93" s="86" t="s">
        <v>675</v>
      </c>
    </row>
    <row r="94" spans="1:26" ht="15.75" x14ac:dyDescent="0.25">
      <c r="Z94" s="78" t="s">
        <v>676</v>
      </c>
    </row>
    <row r="95" spans="1:26" ht="15.75" x14ac:dyDescent="0.25">
      <c r="Z95" s="78" t="s">
        <v>677</v>
      </c>
    </row>
    <row r="96" spans="1:26" ht="15.75" x14ac:dyDescent="0.25">
      <c r="Z96" s="78" t="s">
        <v>678</v>
      </c>
    </row>
    <row r="97" spans="26:26" ht="15.75" x14ac:dyDescent="0.25">
      <c r="Z97" s="78" t="s">
        <v>679</v>
      </c>
    </row>
    <row r="98" spans="26:26" ht="15.75" x14ac:dyDescent="0.25">
      <c r="Z98" s="78" t="s">
        <v>680</v>
      </c>
    </row>
    <row r="99" spans="26:26" ht="15.75" x14ac:dyDescent="0.2">
      <c r="Z99" s="87" t="s">
        <v>681</v>
      </c>
    </row>
    <row r="100" spans="26:26" ht="15.75" x14ac:dyDescent="0.25">
      <c r="Z100" s="78" t="s">
        <v>682</v>
      </c>
    </row>
    <row r="101" spans="26:26" ht="15.75" x14ac:dyDescent="0.25">
      <c r="Z101" s="78" t="s">
        <v>683</v>
      </c>
    </row>
    <row r="102" spans="26:26" ht="15.75" x14ac:dyDescent="0.25">
      <c r="Z102" s="78" t="s">
        <v>684</v>
      </c>
    </row>
    <row r="103" spans="26:26" ht="15.75" x14ac:dyDescent="0.25">
      <c r="Z103" s="78" t="s">
        <v>685</v>
      </c>
    </row>
    <row r="104" spans="26:26" ht="15.75" x14ac:dyDescent="0.25">
      <c r="Z104" s="78" t="s">
        <v>686</v>
      </c>
    </row>
    <row r="105" spans="26:26" ht="15.75" x14ac:dyDescent="0.25">
      <c r="Z105" s="78" t="s">
        <v>687</v>
      </c>
    </row>
    <row r="106" spans="26:26" ht="15.75" x14ac:dyDescent="0.25">
      <c r="Z106" s="78" t="s">
        <v>688</v>
      </c>
    </row>
    <row r="107" spans="26:26" ht="15.75" x14ac:dyDescent="0.25">
      <c r="Z107" s="78" t="s">
        <v>689</v>
      </c>
    </row>
    <row r="108" spans="26:26" ht="15.75" x14ac:dyDescent="0.25">
      <c r="Z108" s="78" t="s">
        <v>690</v>
      </c>
    </row>
    <row r="109" spans="26:26" ht="15.75" x14ac:dyDescent="0.25">
      <c r="Z109" s="78" t="s">
        <v>691</v>
      </c>
    </row>
    <row r="110" spans="26:26" ht="15.75" x14ac:dyDescent="0.25">
      <c r="Z110" s="78" t="s">
        <v>692</v>
      </c>
    </row>
    <row r="111" spans="26:26" ht="15.75" x14ac:dyDescent="0.25">
      <c r="Z111" s="78" t="s">
        <v>693</v>
      </c>
    </row>
    <row r="112" spans="26:26" ht="15.75" x14ac:dyDescent="0.25">
      <c r="Z112" s="78" t="s">
        <v>694</v>
      </c>
    </row>
    <row r="113" spans="26:26" ht="15.75" x14ac:dyDescent="0.25">
      <c r="Z113" s="88" t="s">
        <v>695</v>
      </c>
    </row>
    <row r="114" spans="26:26" ht="15.75" x14ac:dyDescent="0.25">
      <c r="Z114" s="78" t="s">
        <v>696</v>
      </c>
    </row>
    <row r="115" spans="26:26" ht="15.75" x14ac:dyDescent="0.25">
      <c r="Z115" s="78" t="s">
        <v>697</v>
      </c>
    </row>
    <row r="116" spans="26:26" ht="15.75" x14ac:dyDescent="0.25">
      <c r="Z116" s="78" t="s">
        <v>698</v>
      </c>
    </row>
    <row r="117" spans="26:26" ht="15.75" x14ac:dyDescent="0.25">
      <c r="Z117" s="78" t="s">
        <v>699</v>
      </c>
    </row>
    <row r="118" spans="26:26" ht="15.75" x14ac:dyDescent="0.25">
      <c r="Z118" s="78" t="s">
        <v>700</v>
      </c>
    </row>
    <row r="119" spans="26:26" ht="15.75" x14ac:dyDescent="0.25">
      <c r="Z119" s="78" t="s">
        <v>701</v>
      </c>
    </row>
    <row r="120" spans="26:26" ht="15.75" x14ac:dyDescent="0.25">
      <c r="Z120" s="88" t="s">
        <v>702</v>
      </c>
    </row>
    <row r="121" spans="26:26" ht="15.75" x14ac:dyDescent="0.25">
      <c r="Z121" s="78" t="s">
        <v>703</v>
      </c>
    </row>
    <row r="122" spans="26:26" ht="15.75" x14ac:dyDescent="0.25">
      <c r="Z122" s="78"/>
    </row>
    <row r="123" spans="26:26" ht="15.75" x14ac:dyDescent="0.2">
      <c r="Z123" s="76" t="s">
        <v>704</v>
      </c>
    </row>
    <row r="124" spans="26:26" ht="15.75" x14ac:dyDescent="0.25">
      <c r="Z124" s="78" t="s">
        <v>705</v>
      </c>
    </row>
    <row r="125" spans="26:26" ht="15.75" x14ac:dyDescent="0.25">
      <c r="Z125" s="78" t="s">
        <v>706</v>
      </c>
    </row>
    <row r="126" spans="26:26" ht="15.75" x14ac:dyDescent="0.25">
      <c r="Z126" s="78" t="s">
        <v>707</v>
      </c>
    </row>
    <row r="127" spans="26:26" ht="15.75" x14ac:dyDescent="0.25">
      <c r="Z127" s="78" t="s">
        <v>708</v>
      </c>
    </row>
    <row r="128" spans="26:26" ht="15.75" x14ac:dyDescent="0.25">
      <c r="Z128" s="78" t="s">
        <v>709</v>
      </c>
    </row>
    <row r="129" spans="26:26" ht="15.75" x14ac:dyDescent="0.25">
      <c r="Z129" s="78" t="s">
        <v>710</v>
      </c>
    </row>
    <row r="130" spans="26:26" ht="15.75" x14ac:dyDescent="0.25">
      <c r="Z130" s="78" t="s">
        <v>711</v>
      </c>
    </row>
    <row r="131" spans="26:26" ht="15.75" x14ac:dyDescent="0.25">
      <c r="Z131" s="78" t="s">
        <v>712</v>
      </c>
    </row>
    <row r="132" spans="26:26" ht="15.75" x14ac:dyDescent="0.25">
      <c r="Z132" s="78" t="s">
        <v>713</v>
      </c>
    </row>
    <row r="133" spans="26:26" ht="15.75" x14ac:dyDescent="0.25">
      <c r="Z133" s="78"/>
    </row>
    <row r="134" spans="26:26" ht="15.75" x14ac:dyDescent="0.25">
      <c r="Z134" s="74" t="s">
        <v>714</v>
      </c>
    </row>
    <row r="135" spans="26:26" ht="15.75" x14ac:dyDescent="0.25">
      <c r="Z135" s="78" t="s">
        <v>715</v>
      </c>
    </row>
    <row r="136" spans="26:26" ht="15.75" x14ac:dyDescent="0.25">
      <c r="Z136" s="78" t="s">
        <v>716</v>
      </c>
    </row>
    <row r="137" spans="26:26" ht="15.75" x14ac:dyDescent="0.25">
      <c r="Z137" s="78" t="s">
        <v>717</v>
      </c>
    </row>
    <row r="138" spans="26:26" ht="15.75" x14ac:dyDescent="0.25">
      <c r="Z138" s="78" t="s">
        <v>718</v>
      </c>
    </row>
    <row r="139" spans="26:26" ht="15.75" x14ac:dyDescent="0.25">
      <c r="Z139" s="78" t="s">
        <v>719</v>
      </c>
    </row>
    <row r="140" spans="26:26" ht="15.75" x14ac:dyDescent="0.25">
      <c r="Z140" s="85"/>
    </row>
    <row r="141" spans="26:26" ht="15.75" x14ac:dyDescent="0.25">
      <c r="Z141" s="74" t="s">
        <v>720</v>
      </c>
    </row>
    <row r="142" spans="26:26" ht="15.75" x14ac:dyDescent="0.25">
      <c r="Z142" s="84"/>
    </row>
    <row r="143" spans="26:26" ht="15.75" x14ac:dyDescent="0.2">
      <c r="Z143" s="76" t="s">
        <v>721</v>
      </c>
    </row>
    <row r="144" spans="26:26" ht="15.75" x14ac:dyDescent="0.2">
      <c r="Z144" s="86" t="s">
        <v>722</v>
      </c>
    </row>
    <row r="145" spans="1:26" ht="15.75" x14ac:dyDescent="0.25">
      <c r="Z145" s="78" t="s">
        <v>723</v>
      </c>
    </row>
    <row r="146" spans="1:26" ht="15.75" x14ac:dyDescent="0.25">
      <c r="Z146" s="78" t="s">
        <v>724</v>
      </c>
    </row>
    <row r="147" spans="1:26" ht="15.75" x14ac:dyDescent="0.25">
      <c r="Z147" s="78" t="s">
        <v>725</v>
      </c>
    </row>
    <row r="148" spans="1:26" ht="15.75" x14ac:dyDescent="0.25">
      <c r="Z148" s="78" t="s">
        <v>726</v>
      </c>
    </row>
    <row r="149" spans="1:26" ht="15.75" x14ac:dyDescent="0.25">
      <c r="Z149" s="78" t="s">
        <v>727</v>
      </c>
    </row>
    <row r="150" spans="1:26" ht="15.75" x14ac:dyDescent="0.25">
      <c r="Z150" s="78" t="s">
        <v>728</v>
      </c>
    </row>
    <row r="151" spans="1:26" ht="15.75" x14ac:dyDescent="0.25">
      <c r="Z151" s="78" t="s">
        <v>729</v>
      </c>
    </row>
    <row r="152" spans="1:26" ht="15.75" x14ac:dyDescent="0.25">
      <c r="Z152" s="78" t="s">
        <v>730</v>
      </c>
    </row>
    <row r="153" spans="1:26" ht="15.75" x14ac:dyDescent="0.25">
      <c r="Z153" s="78" t="s">
        <v>731</v>
      </c>
    </row>
    <row r="154" spans="1:26" ht="15.75" x14ac:dyDescent="0.25">
      <c r="Z154" s="78" t="s">
        <v>732</v>
      </c>
    </row>
    <row r="155" spans="1:26" ht="15.75" x14ac:dyDescent="0.25">
      <c r="Z155" s="78" t="s">
        <v>733</v>
      </c>
    </row>
    <row r="156" spans="1:26" ht="15.75" x14ac:dyDescent="0.25">
      <c r="A156" s="66"/>
      <c r="Z156" s="78" t="s">
        <v>734</v>
      </c>
    </row>
    <row r="157" spans="1:26" ht="15.75" x14ac:dyDescent="0.25">
      <c r="A157" s="67" t="s">
        <v>567</v>
      </c>
      <c r="Z157" s="78" t="s">
        <v>735</v>
      </c>
    </row>
    <row r="158" spans="1:26" ht="15.75" x14ac:dyDescent="0.25">
      <c r="A158" s="68" t="s">
        <v>568</v>
      </c>
      <c r="Z158" s="78" t="s">
        <v>736</v>
      </c>
    </row>
    <row r="159" spans="1:26" ht="15.75" x14ac:dyDescent="0.25">
      <c r="A159" s="67" t="s">
        <v>569</v>
      </c>
      <c r="Z159" s="78" t="s">
        <v>737</v>
      </c>
    </row>
    <row r="160" spans="1:26" ht="15.75" x14ac:dyDescent="0.25">
      <c r="A160" s="69" t="s">
        <v>570</v>
      </c>
      <c r="Z160" s="78" t="s">
        <v>738</v>
      </c>
    </row>
    <row r="161" spans="1:26" ht="15.75" x14ac:dyDescent="0.2">
      <c r="A161" s="69" t="s">
        <v>571</v>
      </c>
      <c r="Z161" s="86" t="s">
        <v>739</v>
      </c>
    </row>
    <row r="162" spans="1:26" ht="15.75" x14ac:dyDescent="0.25">
      <c r="A162" s="69" t="s">
        <v>572</v>
      </c>
      <c r="Z162" s="78" t="s">
        <v>740</v>
      </c>
    </row>
    <row r="163" spans="1:26" ht="15.75" x14ac:dyDescent="0.25">
      <c r="A163" s="67" t="s">
        <v>573</v>
      </c>
      <c r="Z163" s="78" t="s">
        <v>741</v>
      </c>
    </row>
    <row r="164" spans="1:26" ht="15.75" x14ac:dyDescent="0.25">
      <c r="A164" s="69" t="s">
        <v>574</v>
      </c>
      <c r="Z164" s="78" t="s">
        <v>742</v>
      </c>
    </row>
    <row r="165" spans="1:26" ht="15.75" x14ac:dyDescent="0.25">
      <c r="A165" s="67" t="s">
        <v>575</v>
      </c>
      <c r="Z165" s="78" t="s">
        <v>743</v>
      </c>
    </row>
    <row r="166" spans="1:26" ht="15.75" x14ac:dyDescent="0.25">
      <c r="A166" s="69" t="s">
        <v>576</v>
      </c>
      <c r="Z166" s="78" t="s">
        <v>744</v>
      </c>
    </row>
    <row r="167" spans="1:26" ht="15.75" x14ac:dyDescent="0.25">
      <c r="Z167" s="78" t="s">
        <v>745</v>
      </c>
    </row>
    <row r="168" spans="1:26" ht="15.75" x14ac:dyDescent="0.25">
      <c r="K168" s="14"/>
      <c r="Z168" s="78" t="s">
        <v>746</v>
      </c>
    </row>
    <row r="169" spans="1:26" ht="15.75" x14ac:dyDescent="0.25">
      <c r="K169" s="14"/>
      <c r="Z169" s="78" t="s">
        <v>747</v>
      </c>
    </row>
    <row r="170" spans="1:26" ht="15.75" x14ac:dyDescent="0.25">
      <c r="K170" s="14"/>
      <c r="Z170" s="78" t="s">
        <v>748</v>
      </c>
    </row>
    <row r="171" spans="1:26" ht="15.75" x14ac:dyDescent="0.25">
      <c r="K171" s="14"/>
      <c r="Z171" s="78" t="s">
        <v>749</v>
      </c>
    </row>
    <row r="172" spans="1:26" ht="15.75" x14ac:dyDescent="0.25">
      <c r="K172" s="14"/>
      <c r="Z172" s="81" t="s">
        <v>750</v>
      </c>
    </row>
    <row r="173" spans="1:26" ht="15.75" x14ac:dyDescent="0.25">
      <c r="K173" s="14"/>
      <c r="Z173" s="81" t="s">
        <v>751</v>
      </c>
    </row>
    <row r="174" spans="1:26" ht="15.75" x14ac:dyDescent="0.25">
      <c r="A174" s="72" t="s">
        <v>579</v>
      </c>
      <c r="B174" s="14"/>
      <c r="C174" s="14"/>
      <c r="D174" s="14"/>
      <c r="E174" s="14"/>
      <c r="K174" s="14"/>
      <c r="Z174" s="81" t="s">
        <v>752</v>
      </c>
    </row>
    <row r="175" spans="1:26" ht="15.75" x14ac:dyDescent="0.25">
      <c r="A175" s="73"/>
      <c r="B175" s="14"/>
      <c r="C175" s="14"/>
      <c r="D175" s="14"/>
      <c r="E175" s="14"/>
      <c r="K175" s="14"/>
      <c r="Z175" s="78" t="s">
        <v>753</v>
      </c>
    </row>
    <row r="176" spans="1:26" ht="15.75" x14ac:dyDescent="0.25">
      <c r="A176" s="73">
        <v>1</v>
      </c>
      <c r="B176" s="14"/>
      <c r="C176" s="14"/>
      <c r="D176" s="14"/>
      <c r="E176" s="14"/>
      <c r="K176" s="14"/>
      <c r="Z176" s="78" t="s">
        <v>754</v>
      </c>
    </row>
    <row r="177" spans="1:26" ht="15.75" x14ac:dyDescent="0.25">
      <c r="A177" s="73">
        <v>2</v>
      </c>
      <c r="B177" s="14"/>
      <c r="C177" s="14"/>
      <c r="D177" s="14"/>
      <c r="E177" s="14"/>
      <c r="K177" s="14"/>
      <c r="Z177" s="78" t="s">
        <v>755</v>
      </c>
    </row>
    <row r="178" spans="1:26" ht="15.75" x14ac:dyDescent="0.25">
      <c r="A178" s="73">
        <v>3</v>
      </c>
      <c r="B178" s="14"/>
      <c r="C178" s="14"/>
      <c r="D178" s="14"/>
      <c r="E178" s="14"/>
      <c r="K178" s="14"/>
      <c r="Z178" s="78" t="s">
        <v>756</v>
      </c>
    </row>
    <row r="179" spans="1:26" ht="15.75" x14ac:dyDescent="0.25">
      <c r="A179" s="73">
        <v>4</v>
      </c>
      <c r="B179" s="14"/>
      <c r="C179" s="14"/>
      <c r="D179" s="14"/>
      <c r="E179" s="14"/>
      <c r="K179" s="14"/>
      <c r="Z179" s="78" t="s">
        <v>757</v>
      </c>
    </row>
    <row r="180" spans="1:26" ht="15.75" x14ac:dyDescent="0.25">
      <c r="A180" s="73">
        <v>5</v>
      </c>
      <c r="B180" s="14"/>
      <c r="C180" s="14"/>
      <c r="D180" s="14"/>
      <c r="E180" s="14"/>
      <c r="K180" s="14"/>
      <c r="Z180" s="78" t="s">
        <v>758</v>
      </c>
    </row>
    <row r="181" spans="1:26" ht="15.75" x14ac:dyDescent="0.25">
      <c r="A181" s="73">
        <v>6</v>
      </c>
      <c r="B181" s="14"/>
      <c r="C181" s="14"/>
      <c r="D181" s="14"/>
      <c r="E181" s="14"/>
      <c r="K181" s="14"/>
      <c r="Z181" s="78" t="s">
        <v>759</v>
      </c>
    </row>
    <row r="182" spans="1:26" ht="15.75" x14ac:dyDescent="0.25">
      <c r="A182" s="73">
        <v>7</v>
      </c>
      <c r="B182" s="14"/>
      <c r="C182" s="14"/>
      <c r="D182" s="14"/>
      <c r="E182" s="14"/>
      <c r="K182" s="14"/>
      <c r="Z182" s="78" t="s">
        <v>760</v>
      </c>
    </row>
    <row r="183" spans="1:26" ht="15.75" x14ac:dyDescent="0.25">
      <c r="A183" s="73">
        <v>8</v>
      </c>
      <c r="B183" s="14"/>
      <c r="C183" s="14"/>
      <c r="D183" s="14"/>
      <c r="E183" s="14"/>
      <c r="K183" s="14"/>
      <c r="Z183" s="78" t="s">
        <v>761</v>
      </c>
    </row>
    <row r="184" spans="1:26" ht="15.75" x14ac:dyDescent="0.25">
      <c r="A184" s="73">
        <v>9</v>
      </c>
      <c r="B184" s="14"/>
      <c r="C184" s="14"/>
      <c r="D184" s="14"/>
      <c r="E184" s="14"/>
      <c r="K184" s="14"/>
      <c r="Z184" s="78" t="s">
        <v>762</v>
      </c>
    </row>
    <row r="185" spans="1:26" ht="15.75" x14ac:dyDescent="0.25">
      <c r="A185" s="73">
        <v>10</v>
      </c>
      <c r="B185" s="14"/>
      <c r="C185" s="14"/>
      <c r="D185" s="14"/>
      <c r="E185" s="14"/>
      <c r="K185" s="14"/>
      <c r="Z185" s="78" t="s">
        <v>763</v>
      </c>
    </row>
    <row r="186" spans="1:26" ht="15.75" x14ac:dyDescent="0.25">
      <c r="A186" s="73">
        <v>11</v>
      </c>
      <c r="B186" s="14"/>
      <c r="C186" s="14"/>
      <c r="D186" s="14"/>
      <c r="E186" s="14"/>
      <c r="K186" s="14"/>
      <c r="Z186" s="78" t="s">
        <v>764</v>
      </c>
    </row>
    <row r="187" spans="1:26" ht="15.75" x14ac:dyDescent="0.25">
      <c r="A187" s="73"/>
      <c r="B187" s="14"/>
      <c r="C187" s="14"/>
      <c r="D187" s="14"/>
      <c r="E187" s="14"/>
      <c r="Z187" s="78" t="s">
        <v>765</v>
      </c>
    </row>
    <row r="188" spans="1:26" ht="15.75" x14ac:dyDescent="0.25">
      <c r="A188" s="72" t="s">
        <v>580</v>
      </c>
      <c r="B188" s="14"/>
      <c r="C188" s="14"/>
      <c r="D188" s="14"/>
      <c r="E188" s="14"/>
      <c r="Z188" s="78" t="s">
        <v>766</v>
      </c>
    </row>
    <row r="189" spans="1:26" ht="15.75" x14ac:dyDescent="0.25">
      <c r="A189" s="73"/>
      <c r="B189" s="14"/>
      <c r="C189" s="14"/>
      <c r="D189" s="14"/>
      <c r="E189" s="14"/>
      <c r="Z189" s="78" t="s">
        <v>767</v>
      </c>
    </row>
    <row r="190" spans="1:26" ht="15.75" x14ac:dyDescent="0.25">
      <c r="A190" s="73">
        <v>12</v>
      </c>
      <c r="B190" s="14"/>
      <c r="C190" s="14"/>
      <c r="D190" s="14"/>
      <c r="E190" s="14"/>
      <c r="Z190" s="78" t="s">
        <v>768</v>
      </c>
    </row>
    <row r="191" spans="1:26" ht="15.75" x14ac:dyDescent="0.25">
      <c r="A191" s="73">
        <v>13</v>
      </c>
      <c r="B191" s="14"/>
      <c r="C191" s="14"/>
      <c r="D191" s="14"/>
      <c r="E191" s="14"/>
      <c r="Z191" s="78" t="s">
        <v>769</v>
      </c>
    </row>
    <row r="192" spans="1:26" ht="15.75" x14ac:dyDescent="0.2">
      <c r="A192" s="73">
        <v>14</v>
      </c>
      <c r="B192" s="14"/>
      <c r="C192" s="14"/>
      <c r="D192" s="14"/>
      <c r="E192" s="14"/>
      <c r="Z192" s="79" t="s">
        <v>770</v>
      </c>
    </row>
    <row r="193" spans="1:26" ht="15.75" x14ac:dyDescent="0.25">
      <c r="A193" s="73">
        <v>15</v>
      </c>
      <c r="Z193" s="78" t="s">
        <v>771</v>
      </c>
    </row>
    <row r="194" spans="1:26" ht="15.75" x14ac:dyDescent="0.25">
      <c r="A194" s="73">
        <v>16</v>
      </c>
      <c r="Z194" s="78" t="s">
        <v>772</v>
      </c>
    </row>
    <row r="195" spans="1:26" ht="15.75" x14ac:dyDescent="0.25">
      <c r="A195" s="73">
        <v>17</v>
      </c>
      <c r="Z195" s="78" t="s">
        <v>773</v>
      </c>
    </row>
    <row r="196" spans="1:26" ht="15.75" x14ac:dyDescent="0.25">
      <c r="A196" s="73">
        <v>18</v>
      </c>
      <c r="Z196" s="78" t="s">
        <v>774</v>
      </c>
    </row>
    <row r="197" spans="1:26" ht="15.75" x14ac:dyDescent="0.25">
      <c r="A197" s="73">
        <v>19</v>
      </c>
      <c r="Z197" s="78" t="s">
        <v>775</v>
      </c>
    </row>
    <row r="198" spans="1:26" ht="15.75" x14ac:dyDescent="0.25">
      <c r="A198" s="72" t="s">
        <v>581</v>
      </c>
      <c r="Z198" s="78" t="s">
        <v>776</v>
      </c>
    </row>
    <row r="199" spans="1:26" ht="15.75" x14ac:dyDescent="0.25">
      <c r="A199" s="73"/>
      <c r="Z199" s="78" t="s">
        <v>777</v>
      </c>
    </row>
    <row r="200" spans="1:26" ht="15.75" x14ac:dyDescent="0.25">
      <c r="A200" s="73">
        <v>1</v>
      </c>
      <c r="Z200" s="78" t="s">
        <v>778</v>
      </c>
    </row>
    <row r="201" spans="1:26" ht="15.75" x14ac:dyDescent="0.25">
      <c r="A201" s="73">
        <v>2</v>
      </c>
      <c r="Z201" s="78" t="s">
        <v>779</v>
      </c>
    </row>
    <row r="202" spans="1:26" ht="15.75" x14ac:dyDescent="0.25">
      <c r="A202" s="14"/>
      <c r="Z202" s="78" t="s">
        <v>780</v>
      </c>
    </row>
    <row r="203" spans="1:26" ht="15.75" x14ac:dyDescent="0.25">
      <c r="Z203" s="78" t="s">
        <v>781</v>
      </c>
    </row>
    <row r="204" spans="1:26" ht="15.75" x14ac:dyDescent="0.25">
      <c r="Z204" s="78" t="s">
        <v>782</v>
      </c>
    </row>
    <row r="205" spans="1:26" ht="15.75" x14ac:dyDescent="0.25">
      <c r="Z205" s="78" t="s">
        <v>783</v>
      </c>
    </row>
    <row r="206" spans="1:26" ht="15.75" x14ac:dyDescent="0.25">
      <c r="Z206" s="78" t="s">
        <v>784</v>
      </c>
    </row>
    <row r="207" spans="1:26" ht="15.75" x14ac:dyDescent="0.25">
      <c r="Z207" s="78" t="s">
        <v>785</v>
      </c>
    </row>
    <row r="208" spans="1:26" ht="15.75" x14ac:dyDescent="0.25">
      <c r="Z208" s="78" t="s">
        <v>786</v>
      </c>
    </row>
    <row r="209" spans="26:26" ht="15.75" x14ac:dyDescent="0.25">
      <c r="Z209" s="78" t="s">
        <v>787</v>
      </c>
    </row>
    <row r="210" spans="26:26" ht="15.75" x14ac:dyDescent="0.25">
      <c r="Z210" s="78" t="s">
        <v>788</v>
      </c>
    </row>
    <row r="211" spans="26:26" ht="15.75" x14ac:dyDescent="0.25">
      <c r="Z211" s="78" t="s">
        <v>789</v>
      </c>
    </row>
    <row r="212" spans="26:26" ht="15.75" x14ac:dyDescent="0.25">
      <c r="Z212" s="78" t="s">
        <v>790</v>
      </c>
    </row>
    <row r="213" spans="26:26" ht="15.75" x14ac:dyDescent="0.25">
      <c r="Z213" s="78" t="s">
        <v>791</v>
      </c>
    </row>
    <row r="214" spans="26:26" ht="15.75" x14ac:dyDescent="0.25">
      <c r="Z214" s="78" t="s">
        <v>792</v>
      </c>
    </row>
    <row r="215" spans="26:26" ht="15.75" x14ac:dyDescent="0.25">
      <c r="Z215" s="78" t="s">
        <v>793</v>
      </c>
    </row>
    <row r="216" spans="26:26" ht="15.75" x14ac:dyDescent="0.25">
      <c r="Z216" s="78" t="s">
        <v>794</v>
      </c>
    </row>
    <row r="217" spans="26:26" ht="15.75" x14ac:dyDescent="0.25">
      <c r="Z217" s="78" t="s">
        <v>795</v>
      </c>
    </row>
    <row r="218" spans="26:26" ht="15.75" x14ac:dyDescent="0.25">
      <c r="Z218" s="78" t="s">
        <v>796</v>
      </c>
    </row>
    <row r="219" spans="26:26" ht="15.75" x14ac:dyDescent="0.25">
      <c r="Z219" s="78" t="s">
        <v>797</v>
      </c>
    </row>
    <row r="220" spans="26:26" ht="15.75" x14ac:dyDescent="0.25">
      <c r="Z220" s="78" t="s">
        <v>798</v>
      </c>
    </row>
    <row r="221" spans="26:26" ht="15.75" x14ac:dyDescent="0.25">
      <c r="Z221" s="78" t="s">
        <v>799</v>
      </c>
    </row>
    <row r="222" spans="26:26" ht="15.75" x14ac:dyDescent="0.25">
      <c r="Z222" s="78" t="s">
        <v>800</v>
      </c>
    </row>
    <row r="223" spans="26:26" ht="15.75" x14ac:dyDescent="0.25">
      <c r="Z223" s="78" t="s">
        <v>801</v>
      </c>
    </row>
    <row r="224" spans="26:26" ht="15.75" x14ac:dyDescent="0.25">
      <c r="Z224" s="78" t="s">
        <v>802</v>
      </c>
    </row>
    <row r="225" spans="26:26" ht="15.75" x14ac:dyDescent="0.25">
      <c r="Z225" s="78" t="s">
        <v>803</v>
      </c>
    </row>
    <row r="226" spans="26:26" ht="15.75" x14ac:dyDescent="0.25">
      <c r="Z226" s="78" t="s">
        <v>804</v>
      </c>
    </row>
    <row r="227" spans="26:26" ht="15.75" x14ac:dyDescent="0.25">
      <c r="Z227" s="78" t="s">
        <v>805</v>
      </c>
    </row>
    <row r="228" spans="26:26" ht="15.75" x14ac:dyDescent="0.25">
      <c r="Z228" s="78" t="s">
        <v>806</v>
      </c>
    </row>
    <row r="229" spans="26:26" ht="15.75" x14ac:dyDescent="0.25">
      <c r="Z229" s="78" t="s">
        <v>807</v>
      </c>
    </row>
    <row r="230" spans="26:26" ht="15.75" x14ac:dyDescent="0.25">
      <c r="Z230" s="78" t="s">
        <v>808</v>
      </c>
    </row>
    <row r="231" spans="26:26" ht="15.75" x14ac:dyDescent="0.25">
      <c r="Z231" s="78" t="s">
        <v>809</v>
      </c>
    </row>
    <row r="232" spans="26:26" ht="15.75" x14ac:dyDescent="0.25">
      <c r="Z232" s="78" t="s">
        <v>810</v>
      </c>
    </row>
    <row r="233" spans="26:26" ht="15.75" x14ac:dyDescent="0.25">
      <c r="Z233" s="78" t="s">
        <v>811</v>
      </c>
    </row>
    <row r="234" spans="26:26" ht="15.75" x14ac:dyDescent="0.25">
      <c r="Z234" s="78" t="s">
        <v>812</v>
      </c>
    </row>
    <row r="235" spans="26:26" ht="15.75" x14ac:dyDescent="0.25">
      <c r="Z235" s="78" t="s">
        <v>813</v>
      </c>
    </row>
    <row r="236" spans="26:26" ht="15.75" x14ac:dyDescent="0.25">
      <c r="Z236" s="89" t="s">
        <v>814</v>
      </c>
    </row>
    <row r="237" spans="26:26" ht="15.75" x14ac:dyDescent="0.25">
      <c r="Z237" s="78" t="s">
        <v>815</v>
      </c>
    </row>
    <row r="238" spans="26:26" ht="15.75" x14ac:dyDescent="0.25">
      <c r="Z238" s="78" t="s">
        <v>816</v>
      </c>
    </row>
    <row r="239" spans="26:26" ht="15.75" x14ac:dyDescent="0.25">
      <c r="Z239" s="78" t="s">
        <v>817</v>
      </c>
    </row>
    <row r="240" spans="26:26" ht="15.75" x14ac:dyDescent="0.25">
      <c r="Z240" s="78" t="s">
        <v>818</v>
      </c>
    </row>
    <row r="241" spans="26:26" ht="15.75" x14ac:dyDescent="0.25">
      <c r="Z241" s="78" t="s">
        <v>819</v>
      </c>
    </row>
    <row r="242" spans="26:26" ht="15.75" x14ac:dyDescent="0.25">
      <c r="Z242" s="78" t="s">
        <v>820</v>
      </c>
    </row>
    <row r="243" spans="26:26" ht="15.75" x14ac:dyDescent="0.25">
      <c r="Z243" s="78" t="s">
        <v>821</v>
      </c>
    </row>
    <row r="244" spans="26:26" ht="15.75" x14ac:dyDescent="0.25">
      <c r="Z244" s="78" t="s">
        <v>822</v>
      </c>
    </row>
    <row r="245" spans="26:26" ht="15.75" x14ac:dyDescent="0.25">
      <c r="Z245" s="78" t="s">
        <v>823</v>
      </c>
    </row>
    <row r="246" spans="26:26" ht="15.75" x14ac:dyDescent="0.25">
      <c r="Z246" s="78" t="s">
        <v>824</v>
      </c>
    </row>
    <row r="247" spans="26:26" ht="15.75" x14ac:dyDescent="0.25">
      <c r="Z247" s="78" t="s">
        <v>825</v>
      </c>
    </row>
    <row r="248" spans="26:26" ht="15.75" x14ac:dyDescent="0.25">
      <c r="Z248" s="85"/>
    </row>
    <row r="249" spans="26:26" ht="15.75" x14ac:dyDescent="0.25">
      <c r="Z249" s="74" t="s">
        <v>826</v>
      </c>
    </row>
    <row r="250" spans="26:26" ht="15.75" x14ac:dyDescent="0.25">
      <c r="Z250" s="84"/>
    </row>
    <row r="251" spans="26:26" ht="15.75" x14ac:dyDescent="0.2">
      <c r="Z251" s="86" t="s">
        <v>827</v>
      </c>
    </row>
    <row r="252" spans="26:26" ht="15.75" x14ac:dyDescent="0.25">
      <c r="Z252" s="84" t="s">
        <v>828</v>
      </c>
    </row>
    <row r="253" spans="26:26" ht="15.75" x14ac:dyDescent="0.25">
      <c r="Z253" s="84" t="s">
        <v>829</v>
      </c>
    </row>
    <row r="254" spans="26:26" ht="15.75" x14ac:dyDescent="0.25">
      <c r="Z254" s="84" t="s">
        <v>830</v>
      </c>
    </row>
    <row r="255" spans="26:26" ht="15.75" x14ac:dyDescent="0.25">
      <c r="Z255" s="84" t="s">
        <v>831</v>
      </c>
    </row>
    <row r="256" spans="26:26" ht="15.75" x14ac:dyDescent="0.25">
      <c r="Z256" s="84" t="s">
        <v>832</v>
      </c>
    </row>
    <row r="257" spans="26:26" ht="15.75" x14ac:dyDescent="0.25">
      <c r="Z257" s="84" t="s">
        <v>833</v>
      </c>
    </row>
    <row r="258" spans="26:26" ht="15.75" x14ac:dyDescent="0.25">
      <c r="Z258" s="84" t="s">
        <v>834</v>
      </c>
    </row>
    <row r="259" spans="26:26" ht="15.75" x14ac:dyDescent="0.25">
      <c r="Z259" s="84" t="s">
        <v>835</v>
      </c>
    </row>
    <row r="260" spans="26:26" ht="15.75" x14ac:dyDescent="0.25">
      <c r="Z260" s="90"/>
    </row>
    <row r="261" spans="26:26" ht="15.75" x14ac:dyDescent="0.25">
      <c r="Z261" s="91" t="s">
        <v>836</v>
      </c>
    </row>
    <row r="262" spans="26:26" ht="15.75" x14ac:dyDescent="0.25">
      <c r="Z262" s="89" t="s">
        <v>837</v>
      </c>
    </row>
    <row r="263" spans="26:26" ht="15.75" x14ac:dyDescent="0.25">
      <c r="Z263" s="84" t="s">
        <v>838</v>
      </c>
    </row>
    <row r="264" spans="26:26" ht="15.75" x14ac:dyDescent="0.25">
      <c r="Z264" s="84" t="s">
        <v>839</v>
      </c>
    </row>
    <row r="265" spans="26:26" ht="15.75" x14ac:dyDescent="0.25">
      <c r="Z265" s="84" t="s">
        <v>840</v>
      </c>
    </row>
    <row r="266" spans="26:26" ht="15.75" x14ac:dyDescent="0.25">
      <c r="Z266" s="84" t="s">
        <v>841</v>
      </c>
    </row>
    <row r="267" spans="26:26" ht="15.75" x14ac:dyDescent="0.25">
      <c r="Z267" s="84" t="s">
        <v>842</v>
      </c>
    </row>
    <row r="268" spans="26:26" ht="15.75" x14ac:dyDescent="0.25">
      <c r="Z268" s="84" t="s">
        <v>843</v>
      </c>
    </row>
    <row r="269" spans="26:26" ht="15.75" x14ac:dyDescent="0.25">
      <c r="Z269" s="84" t="s">
        <v>844</v>
      </c>
    </row>
    <row r="270" spans="26:26" ht="15.75" x14ac:dyDescent="0.25">
      <c r="Z270" s="84" t="s">
        <v>845</v>
      </c>
    </row>
    <row r="271" spans="26:26" ht="15.75" x14ac:dyDescent="0.25">
      <c r="Z271" s="84" t="s">
        <v>846</v>
      </c>
    </row>
    <row r="272" spans="26:26" ht="15.75" x14ac:dyDescent="0.25">
      <c r="Z272" s="84" t="s">
        <v>847</v>
      </c>
    </row>
    <row r="273" spans="26:26" ht="15.75" x14ac:dyDescent="0.2">
      <c r="Z273" s="92" t="s">
        <v>848</v>
      </c>
    </row>
    <row r="274" spans="26:26" ht="15.75" x14ac:dyDescent="0.25">
      <c r="Z274" s="80" t="s">
        <v>849</v>
      </c>
    </row>
    <row r="275" spans="26:26" ht="15.75" x14ac:dyDescent="0.25">
      <c r="Z275" s="78" t="s">
        <v>850</v>
      </c>
    </row>
    <row r="276" spans="26:26" ht="15.75" x14ac:dyDescent="0.25">
      <c r="Z276" s="78" t="s">
        <v>851</v>
      </c>
    </row>
    <row r="277" spans="26:26" ht="15.75" x14ac:dyDescent="0.25">
      <c r="Z277" s="78" t="s">
        <v>852</v>
      </c>
    </row>
    <row r="278" spans="26:26" ht="15.75" x14ac:dyDescent="0.25">
      <c r="Z278" s="78" t="s">
        <v>853</v>
      </c>
    </row>
    <row r="279" spans="26:26" ht="15.75" x14ac:dyDescent="0.25">
      <c r="Z279" s="78" t="s">
        <v>854</v>
      </c>
    </row>
    <row r="280" spans="26:26" ht="15.75" x14ac:dyDescent="0.25">
      <c r="Z280" s="78" t="s">
        <v>855</v>
      </c>
    </row>
    <row r="281" spans="26:26" ht="15.75" x14ac:dyDescent="0.25">
      <c r="Z281" s="78" t="s">
        <v>856</v>
      </c>
    </row>
    <row r="282" spans="26:26" ht="15.75" x14ac:dyDescent="0.25">
      <c r="Z282" s="78" t="s">
        <v>857</v>
      </c>
    </row>
    <row r="283" spans="26:26" ht="15.75" x14ac:dyDescent="0.25">
      <c r="Z283" s="80" t="s">
        <v>858</v>
      </c>
    </row>
    <row r="284" spans="26:26" ht="15.75" x14ac:dyDescent="0.25">
      <c r="Z284" s="78" t="s">
        <v>859</v>
      </c>
    </row>
    <row r="285" spans="26:26" ht="15.75" x14ac:dyDescent="0.25">
      <c r="Z285" s="78" t="s">
        <v>860</v>
      </c>
    </row>
    <row r="286" spans="26:26" ht="15.75" x14ac:dyDescent="0.25">
      <c r="Z286" s="78" t="s">
        <v>861</v>
      </c>
    </row>
    <row r="287" spans="26:26" ht="15.75" x14ac:dyDescent="0.25">
      <c r="Z287" s="78" t="s">
        <v>862</v>
      </c>
    </row>
    <row r="288" spans="26:26" ht="15.75" x14ac:dyDescent="0.25">
      <c r="Z288" s="78" t="s">
        <v>863</v>
      </c>
    </row>
    <row r="289" spans="26:26" ht="15.75" x14ac:dyDescent="0.25">
      <c r="Z289" s="78" t="s">
        <v>864</v>
      </c>
    </row>
    <row r="290" spans="26:26" ht="15.75" x14ac:dyDescent="0.25">
      <c r="Z290" s="78" t="s">
        <v>865</v>
      </c>
    </row>
    <row r="291" spans="26:26" ht="15.75" x14ac:dyDescent="0.25">
      <c r="Z291" s="78" t="s">
        <v>866</v>
      </c>
    </row>
    <row r="292" spans="26:26" ht="15.75" x14ac:dyDescent="0.25">
      <c r="Z292" s="78" t="s">
        <v>867</v>
      </c>
    </row>
    <row r="293" spans="26:26" ht="15.75" x14ac:dyDescent="0.25">
      <c r="Z293" s="88" t="s">
        <v>868</v>
      </c>
    </row>
    <row r="294" spans="26:26" ht="15.75" x14ac:dyDescent="0.25">
      <c r="Z294" s="78" t="s">
        <v>869</v>
      </c>
    </row>
    <row r="295" spans="26:26" ht="15.75" x14ac:dyDescent="0.25">
      <c r="Z295" s="84" t="s">
        <v>870</v>
      </c>
    </row>
    <row r="296" spans="26:26" ht="15.75" x14ac:dyDescent="0.25">
      <c r="Z296" s="84" t="s">
        <v>871</v>
      </c>
    </row>
    <row r="297" spans="26:26" ht="15.75" x14ac:dyDescent="0.25">
      <c r="Z297" s="84" t="s">
        <v>872</v>
      </c>
    </row>
    <row r="298" spans="26:26" ht="15.75" x14ac:dyDescent="0.25">
      <c r="Z298" s="84" t="s">
        <v>873</v>
      </c>
    </row>
    <row r="299" spans="26:26" ht="15.75" x14ac:dyDescent="0.25">
      <c r="Z299" s="84" t="s">
        <v>874</v>
      </c>
    </row>
    <row r="300" spans="26:26" ht="15.75" x14ac:dyDescent="0.25">
      <c r="Z300" s="84" t="s">
        <v>875</v>
      </c>
    </row>
    <row r="301" spans="26:26" ht="15.75" x14ac:dyDescent="0.25">
      <c r="Z301" s="84" t="s">
        <v>876</v>
      </c>
    </row>
    <row r="302" spans="26:26" ht="15.75" x14ac:dyDescent="0.25">
      <c r="Z302" s="84" t="s">
        <v>877</v>
      </c>
    </row>
    <row r="303" spans="26:26" ht="15.75" x14ac:dyDescent="0.25">
      <c r="Z303" s="84" t="s">
        <v>878</v>
      </c>
    </row>
    <row r="304" spans="26:26" ht="15.75" x14ac:dyDescent="0.25">
      <c r="Z304" s="84" t="s">
        <v>879</v>
      </c>
    </row>
    <row r="305" spans="26:26" ht="15.75" x14ac:dyDescent="0.25">
      <c r="Z305" s="84" t="s">
        <v>880</v>
      </c>
    </row>
    <row r="306" spans="26:26" ht="15.75" x14ac:dyDescent="0.25">
      <c r="Z306" s="85"/>
    </row>
    <row r="307" spans="26:26" ht="15.75" x14ac:dyDescent="0.2">
      <c r="Z307" s="79" t="s">
        <v>881</v>
      </c>
    </row>
    <row r="308" spans="26:26" ht="15.75" x14ac:dyDescent="0.2">
      <c r="Z308" s="92" t="s">
        <v>882</v>
      </c>
    </row>
    <row r="309" spans="26:26" ht="15.75" x14ac:dyDescent="0.2">
      <c r="Z309" s="92"/>
    </row>
    <row r="310" spans="26:26" ht="15.75" x14ac:dyDescent="0.25">
      <c r="Z310" s="74" t="s">
        <v>883</v>
      </c>
    </row>
    <row r="311" spans="26:26" ht="15.75" x14ac:dyDescent="0.25">
      <c r="Z311" s="84"/>
    </row>
    <row r="312" spans="26:26" ht="15.75" x14ac:dyDescent="0.25">
      <c r="Z312" s="74" t="s">
        <v>884</v>
      </c>
    </row>
    <row r="313" spans="26:26" ht="15.75" x14ac:dyDescent="0.2">
      <c r="Z313" s="79" t="s">
        <v>885</v>
      </c>
    </row>
    <row r="314" spans="26:26" ht="15.75" x14ac:dyDescent="0.25">
      <c r="Z314" s="78" t="s">
        <v>886</v>
      </c>
    </row>
    <row r="315" spans="26:26" ht="15.75" x14ac:dyDescent="0.2">
      <c r="Z315" s="86" t="s">
        <v>887</v>
      </c>
    </row>
    <row r="316" spans="26:26" ht="15.75" x14ac:dyDescent="0.25">
      <c r="Z316" s="78" t="s">
        <v>888</v>
      </c>
    </row>
    <row r="317" spans="26:26" ht="15.75" x14ac:dyDescent="0.2">
      <c r="Z317" s="86" t="s">
        <v>889</v>
      </c>
    </row>
    <row r="318" spans="26:26" ht="15.75" x14ac:dyDescent="0.25">
      <c r="Z318" s="78" t="s">
        <v>890</v>
      </c>
    </row>
    <row r="319" spans="26:26" ht="15.75" x14ac:dyDescent="0.25">
      <c r="Z319" s="78" t="s">
        <v>891</v>
      </c>
    </row>
    <row r="320" spans="26:26" ht="15.75" x14ac:dyDescent="0.25">
      <c r="Z320" s="78" t="s">
        <v>892</v>
      </c>
    </row>
    <row r="321" spans="26:26" ht="15.75" x14ac:dyDescent="0.25">
      <c r="Z321" s="78" t="s">
        <v>893</v>
      </c>
    </row>
    <row r="322" spans="26:26" ht="15.75" x14ac:dyDescent="0.25">
      <c r="Z322" s="78" t="s">
        <v>894</v>
      </c>
    </row>
    <row r="323" spans="26:26" ht="15.75" x14ac:dyDescent="0.25">
      <c r="Z323" s="78" t="s">
        <v>895</v>
      </c>
    </row>
    <row r="324" spans="26:26" ht="15.75" x14ac:dyDescent="0.25">
      <c r="Z324" s="78" t="s">
        <v>896</v>
      </c>
    </row>
    <row r="325" spans="26:26" ht="15.75" x14ac:dyDescent="0.25">
      <c r="Z325" s="74" t="s">
        <v>897</v>
      </c>
    </row>
    <row r="326" spans="26:26" ht="15.75" x14ac:dyDescent="0.25">
      <c r="Z326" s="78" t="s">
        <v>886</v>
      </c>
    </row>
    <row r="327" spans="26:26" ht="15.75" x14ac:dyDescent="0.25">
      <c r="Z327" s="74" t="s">
        <v>898</v>
      </c>
    </row>
    <row r="328" spans="26:26" ht="15.75" x14ac:dyDescent="0.25">
      <c r="Z328" s="78" t="s">
        <v>899</v>
      </c>
    </row>
    <row r="329" spans="26:26" ht="15.75" x14ac:dyDescent="0.25">
      <c r="Z329" s="78" t="s">
        <v>900</v>
      </c>
    </row>
    <row r="330" spans="26:26" ht="15.75" x14ac:dyDescent="0.25">
      <c r="Z330" s="78" t="s">
        <v>901</v>
      </c>
    </row>
    <row r="331" spans="26:26" ht="15.75" x14ac:dyDescent="0.2">
      <c r="Z331" s="76" t="s">
        <v>902</v>
      </c>
    </row>
    <row r="332" spans="26:26" ht="15.75" x14ac:dyDescent="0.25">
      <c r="Z332" s="78" t="s">
        <v>903</v>
      </c>
    </row>
    <row r="333" spans="26:26" ht="15.75" x14ac:dyDescent="0.25">
      <c r="Z333" s="78" t="s">
        <v>904</v>
      </c>
    </row>
    <row r="334" spans="26:26" ht="15.75" x14ac:dyDescent="0.25">
      <c r="Z334" s="78" t="s">
        <v>905</v>
      </c>
    </row>
    <row r="335" spans="26:26" ht="15.75" x14ac:dyDescent="0.2">
      <c r="Z335" s="86" t="s">
        <v>906</v>
      </c>
    </row>
    <row r="336" spans="26:26" ht="15.75" x14ac:dyDescent="0.25">
      <c r="Z336" s="78" t="s">
        <v>886</v>
      </c>
    </row>
    <row r="337" spans="26:26" ht="15.75" x14ac:dyDescent="0.25">
      <c r="Z337" s="80" t="s">
        <v>907</v>
      </c>
    </row>
    <row r="338" spans="26:26" ht="15.75" x14ac:dyDescent="0.25">
      <c r="Z338" s="78" t="s">
        <v>908</v>
      </c>
    </row>
    <row r="339" spans="26:26" ht="15.75" x14ac:dyDescent="0.25">
      <c r="Z339" s="78" t="s">
        <v>909</v>
      </c>
    </row>
    <row r="340" spans="26:26" ht="15.75" x14ac:dyDescent="0.25">
      <c r="Z340" s="78" t="s">
        <v>910</v>
      </c>
    </row>
  </sheetData>
  <customSheetViews>
    <customSheetView guid="{BC70D600-45CD-11D3-9FD0-0000C0AC81D8}" showRuler="0">
      <selection activeCell="D6" sqref="D6"/>
      <pageMargins left="0.75" right="0.75" top="1" bottom="1" header="0.5" footer="0.5"/>
      <pageSetup orientation="portrait" horizontalDpi="4294967292" verticalDpi="0" r:id="rId1"/>
      <headerFooter alignWithMargins="0"/>
    </customSheetView>
    <customSheetView guid="{46B71607-70E2-11D3-96B9-0000C0B382D8}" printArea="1" showRuler="0">
      <selection activeCell="F52" sqref="F52"/>
      <pageMargins left="0.75" right="0.75" top="1" bottom="1" header="0.5" footer="0.5"/>
      <pageSetup orientation="portrait" horizontalDpi="4294967292" verticalDpi="0" r:id="rId2"/>
      <headerFooter alignWithMargins="0"/>
    </customSheetView>
  </customSheetViews>
  <mergeCells count="9">
    <mergeCell ref="M33:P34"/>
    <mergeCell ref="M37:P42"/>
    <mergeCell ref="K29:K30"/>
    <mergeCell ref="H2:I2"/>
    <mergeCell ref="A1:K1"/>
    <mergeCell ref="K8:K9"/>
    <mergeCell ref="K13:K14"/>
    <mergeCell ref="M27:P27"/>
    <mergeCell ref="M29:P30"/>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showInputMessage="1" showErrorMessage="1" sqref="Z16">
      <formula1>#REF!</formula1>
    </dataValidation>
    <dataValidation type="list" showInputMessage="1" showErrorMessage="1" sqref="K32">
      <formula1>$Z$8:$Z$11</formula1>
    </dataValidation>
    <dataValidation type="list" showInputMessage="1" showErrorMessage="1" sqref="K9 K29">
      <formula1>$Z$15:$Z$340</formula1>
    </dataValidation>
  </dataValidations>
  <pageMargins left="0.52" right="0.3" top="0.53" bottom="0.39" header="0.26" footer="0.28000000000000003"/>
  <pageSetup scale="57" orientation="portrait" horizontalDpi="4294967292" r:id="rId3"/>
  <headerFooter alignWithMargins="0">
    <oddHeader>&amp;C&amp;F</oddHeader>
  </headerFooter>
  <colBreaks count="1" manualBreakCount="1">
    <brk id="11"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topLeftCell="A37" zoomScaleNormal="100" workbookViewId="0">
      <selection activeCell="H53" sqref="H53:J53"/>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16</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17</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18</v>
      </c>
      <c r="I6" s="370">
        <f>(Budget!K8)</f>
        <v>0</v>
      </c>
      <c r="J6" s="371"/>
      <c r="K6" s="371"/>
      <c r="L6" s="371"/>
      <c r="M6" s="371"/>
      <c r="N6" s="371"/>
      <c r="O6" s="371"/>
      <c r="P6" s="371"/>
      <c r="Q6" s="371"/>
      <c r="R6" s="371"/>
      <c r="S6" s="371"/>
      <c r="T6" s="371"/>
      <c r="U6" s="371"/>
      <c r="V6" s="371"/>
      <c r="W6" s="371"/>
      <c r="X6" s="371"/>
      <c r="Y6" s="371"/>
      <c r="Z6" s="372"/>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19</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20</v>
      </c>
      <c r="F8" s="112" t="s">
        <v>21</v>
      </c>
      <c r="G8" s="109"/>
      <c r="H8" s="113"/>
      <c r="I8" s="114"/>
      <c r="J8" s="115" t="s">
        <v>22</v>
      </c>
      <c r="K8" s="116" t="s">
        <v>23</v>
      </c>
      <c r="L8" s="114"/>
      <c r="M8" s="114"/>
      <c r="N8" s="114"/>
      <c r="O8" s="114"/>
      <c r="P8" s="114"/>
      <c r="Q8" s="114"/>
      <c r="R8" s="115" t="s">
        <v>22</v>
      </c>
      <c r="S8" s="116" t="s">
        <v>24</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25</v>
      </c>
      <c r="F10" s="370">
        <f>(Budget!K3)</f>
        <v>0</v>
      </c>
      <c r="G10" s="373"/>
      <c r="H10" s="373"/>
      <c r="I10" s="373"/>
      <c r="J10" s="373"/>
      <c r="K10" s="373"/>
      <c r="L10" s="373"/>
      <c r="M10" s="373"/>
      <c r="N10" s="373"/>
      <c r="O10" s="109"/>
      <c r="P10" s="109"/>
      <c r="Q10" s="109"/>
      <c r="R10" s="109"/>
      <c r="S10" s="109"/>
      <c r="T10" s="110" t="s">
        <v>26</v>
      </c>
      <c r="U10" s="374"/>
      <c r="V10" s="374"/>
      <c r="W10" s="374"/>
      <c r="X10" s="374"/>
      <c r="Y10" s="374"/>
      <c r="Z10" s="375"/>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27</v>
      </c>
      <c r="F11" s="376"/>
      <c r="G11" s="376"/>
      <c r="H11" s="376"/>
      <c r="I11" s="376"/>
      <c r="J11" s="376"/>
      <c r="K11" s="376"/>
      <c r="L11" s="376"/>
      <c r="M11" s="376"/>
      <c r="N11" s="376"/>
      <c r="O11" s="109"/>
      <c r="P11" s="109"/>
      <c r="Q11" s="109"/>
      <c r="R11" s="109"/>
      <c r="S11" s="109"/>
      <c r="T11" s="110" t="s">
        <v>28</v>
      </c>
      <c r="U11" s="377"/>
      <c r="V11" s="377"/>
      <c r="W11" s="377"/>
      <c r="X11" s="377"/>
      <c r="Y11" s="377"/>
      <c r="Z11" s="378"/>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29</v>
      </c>
      <c r="F12" s="379">
        <f>(Budget!K5)</f>
        <v>0</v>
      </c>
      <c r="G12" s="376"/>
      <c r="H12" s="376"/>
      <c r="I12" s="376"/>
      <c r="J12" s="376"/>
      <c r="K12" s="376"/>
      <c r="L12" s="376"/>
      <c r="M12" s="376"/>
      <c r="N12" s="376"/>
      <c r="O12" s="109"/>
      <c r="P12" s="109"/>
      <c r="Q12" s="109"/>
      <c r="R12" s="109"/>
      <c r="S12" s="109"/>
      <c r="T12" s="110" t="s">
        <v>30</v>
      </c>
      <c r="U12" s="377"/>
      <c r="V12" s="377"/>
      <c r="W12" s="377"/>
      <c r="X12" s="377"/>
      <c r="Y12" s="377"/>
      <c r="Z12" s="378"/>
      <c r="AA12" s="107"/>
      <c r="AB12" s="107"/>
      <c r="AC12" s="107"/>
      <c r="AD12" s="107"/>
      <c r="AE12" s="107"/>
      <c r="AF12" s="107"/>
      <c r="AG12" s="107"/>
      <c r="AH12" s="107"/>
      <c r="AI12" s="107"/>
      <c r="AJ12" s="107"/>
      <c r="AK12" s="107"/>
      <c r="AL12" s="107"/>
      <c r="AM12" s="107"/>
    </row>
    <row r="13" spans="1:39" ht="15.95" customHeight="1" x14ac:dyDescent="0.2">
      <c r="A13" s="380" t="s">
        <v>911</v>
      </c>
      <c r="B13" s="381"/>
      <c r="C13" s="381"/>
      <c r="D13" s="381"/>
      <c r="E13" s="381"/>
      <c r="F13" s="382">
        <f>(Budget!K29)</f>
        <v>0</v>
      </c>
      <c r="G13" s="383"/>
      <c r="H13" s="383"/>
      <c r="I13" s="383"/>
      <c r="J13" s="383"/>
      <c r="K13" s="383"/>
      <c r="L13" s="383"/>
      <c r="M13" s="383"/>
      <c r="N13" s="383"/>
      <c r="O13" s="383"/>
      <c r="P13" s="383"/>
      <c r="Q13" s="383"/>
      <c r="R13" s="383"/>
      <c r="S13" s="383"/>
      <c r="T13" s="383"/>
      <c r="U13" s="383"/>
      <c r="V13" s="383"/>
      <c r="W13" s="383"/>
      <c r="X13" s="383"/>
      <c r="Y13" s="383"/>
      <c r="Z13" s="384"/>
      <c r="AA13" s="107"/>
      <c r="AB13" s="107"/>
      <c r="AC13" s="107"/>
      <c r="AD13" s="107"/>
      <c r="AE13" s="107"/>
      <c r="AF13" s="107"/>
      <c r="AG13" s="107"/>
      <c r="AH13" s="107"/>
      <c r="AI13" s="107"/>
      <c r="AJ13" s="107"/>
      <c r="AK13" s="107"/>
      <c r="AL13" s="107"/>
      <c r="AM13" s="107"/>
    </row>
    <row r="14" spans="1:39" ht="15.95" customHeight="1" x14ac:dyDescent="0.2">
      <c r="A14" s="380"/>
      <c r="B14" s="381"/>
      <c r="C14" s="381"/>
      <c r="D14" s="381"/>
      <c r="E14" s="381"/>
      <c r="F14" s="385"/>
      <c r="G14" s="385"/>
      <c r="H14" s="385"/>
      <c r="I14" s="385"/>
      <c r="J14" s="385"/>
      <c r="K14" s="385"/>
      <c r="L14" s="385"/>
      <c r="M14" s="385"/>
      <c r="N14" s="385"/>
      <c r="O14" s="385"/>
      <c r="P14" s="385"/>
      <c r="Q14" s="385"/>
      <c r="R14" s="385"/>
      <c r="S14" s="385"/>
      <c r="T14" s="385"/>
      <c r="U14" s="385"/>
      <c r="V14" s="385"/>
      <c r="W14" s="385"/>
      <c r="X14" s="385"/>
      <c r="Y14" s="385"/>
      <c r="Z14" s="386"/>
      <c r="AA14" s="107"/>
      <c r="AB14" s="107"/>
      <c r="AC14" s="107"/>
      <c r="AD14" s="107"/>
      <c r="AE14" s="107"/>
      <c r="AF14" s="107"/>
      <c r="AG14" s="107"/>
      <c r="AH14" s="107"/>
      <c r="AI14" s="107"/>
      <c r="AJ14" s="107"/>
      <c r="AK14" s="107"/>
      <c r="AL14" s="107"/>
      <c r="AM14" s="107"/>
    </row>
    <row r="15" spans="1:39" ht="15.95" customHeight="1" x14ac:dyDescent="0.25">
      <c r="A15" s="108" t="s">
        <v>31</v>
      </c>
      <c r="B15" s="109"/>
      <c r="C15" s="109"/>
      <c r="D15" s="109"/>
      <c r="E15" s="109"/>
      <c r="F15" s="120"/>
      <c r="G15" s="121" t="s">
        <v>22</v>
      </c>
      <c r="H15" s="105" t="s">
        <v>32</v>
      </c>
      <c r="I15" s="105"/>
      <c r="J15" s="105"/>
      <c r="K15" s="105"/>
      <c r="L15" s="121" t="s">
        <v>22</v>
      </c>
      <c r="M15" s="105" t="s">
        <v>912</v>
      </c>
      <c r="N15" s="122"/>
      <c r="O15" s="105"/>
      <c r="P15" s="123" t="s">
        <v>22</v>
      </c>
      <c r="Q15" s="105" t="s">
        <v>913</v>
      </c>
      <c r="R15" s="105"/>
      <c r="S15" s="120"/>
      <c r="T15" s="121" t="s">
        <v>22</v>
      </c>
      <c r="U15" s="105" t="s">
        <v>1</v>
      </c>
      <c r="V15" s="105"/>
      <c r="W15" s="387"/>
      <c r="X15" s="387"/>
      <c r="Y15" s="387"/>
      <c r="Z15" s="388"/>
      <c r="AA15" s="107"/>
      <c r="AB15" s="107"/>
      <c r="AC15" s="107"/>
      <c r="AD15" s="107"/>
      <c r="AE15" s="107"/>
      <c r="AF15" s="107"/>
      <c r="AG15" s="107"/>
      <c r="AH15" s="107"/>
      <c r="AI15" s="107"/>
      <c r="AJ15" s="107"/>
      <c r="AK15" s="107"/>
      <c r="AL15" s="107"/>
      <c r="AM15" s="107"/>
    </row>
    <row r="16" spans="1:39" ht="15.95" customHeight="1" x14ac:dyDescent="0.25">
      <c r="A16" s="389" t="s">
        <v>914</v>
      </c>
      <c r="B16" s="389"/>
      <c r="C16" s="389"/>
      <c r="D16" s="389"/>
      <c r="E16" s="389"/>
      <c r="F16" s="370">
        <f>(Budget!K32)</f>
        <v>0</v>
      </c>
      <c r="G16" s="373"/>
      <c r="H16" s="373"/>
      <c r="I16" s="373"/>
      <c r="J16" s="373"/>
      <c r="K16" s="373"/>
      <c r="L16" s="373"/>
      <c r="M16" s="373"/>
      <c r="N16" s="373"/>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33</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34</v>
      </c>
      <c r="AP18" s="107">
        <v>660531</v>
      </c>
      <c r="AQ18" s="96">
        <v>60531</v>
      </c>
      <c r="AS18" s="107" t="s">
        <v>35</v>
      </c>
      <c r="AT18" s="107">
        <v>660501</v>
      </c>
    </row>
    <row r="19" spans="1:46" ht="15.95" customHeight="1" x14ac:dyDescent="0.2">
      <c r="A19" s="133"/>
      <c r="B19" s="105"/>
      <c r="C19" s="105"/>
      <c r="D19" s="110" t="s">
        <v>31</v>
      </c>
      <c r="E19" s="112" t="s">
        <v>21</v>
      </c>
      <c r="F19" s="105"/>
      <c r="G19" s="113"/>
      <c r="H19" s="134" t="s">
        <v>22</v>
      </c>
      <c r="I19" s="105" t="s">
        <v>36</v>
      </c>
      <c r="J19" s="113"/>
      <c r="K19" s="105"/>
      <c r="L19" s="105"/>
      <c r="M19" s="105"/>
      <c r="N19" s="121" t="s">
        <v>22</v>
      </c>
      <c r="O19" s="105" t="s">
        <v>37</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38</v>
      </c>
      <c r="AP19" s="107">
        <v>660532</v>
      </c>
      <c r="AQ19" s="96">
        <f t="shared" ref="AQ19:AQ25" si="1">AQ18+1</f>
        <v>60532</v>
      </c>
      <c r="AS19" s="107" t="s">
        <v>39</v>
      </c>
      <c r="AT19" s="107">
        <f t="shared" ref="AT19:AT25" si="2">AT18+1</f>
        <v>660502</v>
      </c>
    </row>
    <row r="20" spans="1:46" ht="15.95" customHeight="1" x14ac:dyDescent="0.2">
      <c r="A20" s="133"/>
      <c r="B20" s="109"/>
      <c r="C20" s="109"/>
      <c r="D20" s="110"/>
      <c r="E20" s="110" t="s">
        <v>22</v>
      </c>
      <c r="F20" s="105" t="s">
        <v>40</v>
      </c>
      <c r="G20" s="105"/>
      <c r="H20" s="135"/>
      <c r="I20" s="113"/>
      <c r="J20" s="121" t="s">
        <v>22</v>
      </c>
      <c r="K20" s="105" t="s">
        <v>41</v>
      </c>
      <c r="L20" s="105"/>
      <c r="M20" s="105"/>
      <c r="N20" s="113"/>
      <c r="O20" s="136" t="s">
        <v>42</v>
      </c>
      <c r="P20" s="113"/>
      <c r="Q20" s="135"/>
      <c r="R20" s="390">
        <f>Budget!K17</f>
        <v>0</v>
      </c>
      <c r="S20" s="391"/>
      <c r="T20" s="391"/>
      <c r="U20" s="391"/>
      <c r="V20" s="391"/>
      <c r="W20" s="391"/>
      <c r="X20" s="391"/>
      <c r="Y20" s="391"/>
      <c r="Z20" s="392"/>
      <c r="AA20" s="107"/>
      <c r="AB20" s="107"/>
      <c r="AC20" s="107"/>
      <c r="AD20" s="107"/>
      <c r="AE20" s="107"/>
      <c r="AF20" s="107"/>
      <c r="AG20" s="107"/>
      <c r="AH20" s="107"/>
      <c r="AI20" s="107"/>
      <c r="AJ20" s="107"/>
      <c r="AK20" s="107"/>
      <c r="AL20" s="107"/>
      <c r="AM20" s="107"/>
      <c r="AN20" s="107">
        <f t="shared" si="0"/>
        <v>3</v>
      </c>
      <c r="AO20" s="107" t="s">
        <v>43</v>
      </c>
      <c r="AP20" s="107">
        <v>660533</v>
      </c>
      <c r="AQ20" s="96">
        <f t="shared" si="1"/>
        <v>60533</v>
      </c>
      <c r="AS20" s="107" t="s">
        <v>44</v>
      </c>
      <c r="AT20" s="107">
        <f t="shared" si="2"/>
        <v>660503</v>
      </c>
    </row>
    <row r="21" spans="1:46" ht="15.95" customHeight="1" x14ac:dyDescent="0.2">
      <c r="A21" s="108"/>
      <c r="B21" s="109"/>
      <c r="C21" s="109"/>
      <c r="D21" s="109"/>
      <c r="E21" s="109"/>
      <c r="F21" s="109"/>
      <c r="G21" s="109"/>
      <c r="H21" s="110" t="s">
        <v>18</v>
      </c>
      <c r="I21" s="373">
        <f>(I6)</f>
        <v>0</v>
      </c>
      <c r="J21" s="373"/>
      <c r="K21" s="373"/>
      <c r="L21" s="373"/>
      <c r="M21" s="373"/>
      <c r="N21" s="373"/>
      <c r="O21" s="373"/>
      <c r="P21" s="373"/>
      <c r="Q21" s="373"/>
      <c r="R21" s="373"/>
      <c r="S21" s="373"/>
      <c r="T21" s="373"/>
      <c r="U21" s="373"/>
      <c r="V21" s="373"/>
      <c r="W21" s="373"/>
      <c r="X21" s="373"/>
      <c r="Y21" s="373"/>
      <c r="Z21" s="393"/>
      <c r="AA21" s="107"/>
      <c r="AB21" s="107"/>
      <c r="AC21" s="107"/>
      <c r="AD21" s="107"/>
      <c r="AE21" s="107"/>
      <c r="AF21" s="107"/>
      <c r="AG21" s="107"/>
      <c r="AH21" s="107"/>
      <c r="AI21" s="107"/>
      <c r="AJ21" s="107"/>
      <c r="AK21" s="107"/>
      <c r="AL21" s="107"/>
      <c r="AM21" s="107"/>
      <c r="AN21" s="107">
        <f t="shared" si="0"/>
        <v>4</v>
      </c>
      <c r="AO21" s="107" t="s">
        <v>45</v>
      </c>
      <c r="AP21" s="107">
        <v>660534</v>
      </c>
      <c r="AQ21" s="96">
        <f t="shared" si="1"/>
        <v>60534</v>
      </c>
      <c r="AS21" s="107" t="s">
        <v>46</v>
      </c>
      <c r="AT21" s="107">
        <f t="shared" si="2"/>
        <v>660504</v>
      </c>
    </row>
    <row r="22" spans="1:46" ht="9.9499999999999993" customHeight="1" x14ac:dyDescent="0.2">
      <c r="A22" s="104"/>
      <c r="B22" s="105"/>
      <c r="C22" s="105"/>
      <c r="D22" s="105"/>
      <c r="E22" s="105"/>
      <c r="F22" s="105"/>
      <c r="G22" s="105"/>
      <c r="H22" s="105"/>
      <c r="I22" s="105"/>
      <c r="J22" s="105"/>
      <c r="K22" s="105"/>
      <c r="L22" s="111" t="s">
        <v>19</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47</v>
      </c>
      <c r="AP22" s="107">
        <v>660535</v>
      </c>
      <c r="AQ22" s="96">
        <f t="shared" si="1"/>
        <v>60535</v>
      </c>
      <c r="AS22" s="107" t="s">
        <v>48</v>
      </c>
      <c r="AT22" s="107">
        <f t="shared" si="2"/>
        <v>660505</v>
      </c>
    </row>
    <row r="23" spans="1:46" ht="15.95" customHeight="1" x14ac:dyDescent="0.2">
      <c r="A23" s="108"/>
      <c r="B23" s="109"/>
      <c r="C23" s="109"/>
      <c r="D23" s="109"/>
      <c r="E23" s="110" t="s">
        <v>49</v>
      </c>
      <c r="F23" s="371"/>
      <c r="G23" s="371"/>
      <c r="H23" s="371"/>
      <c r="I23" s="371"/>
      <c r="J23" s="371"/>
      <c r="K23" s="371"/>
      <c r="L23" s="371"/>
      <c r="M23" s="105"/>
      <c r="N23" s="109"/>
      <c r="O23" s="109"/>
      <c r="P23" s="109"/>
      <c r="Q23" s="109"/>
      <c r="R23" s="109"/>
      <c r="S23" s="109"/>
      <c r="T23" s="110" t="s">
        <v>915</v>
      </c>
      <c r="U23" s="394"/>
      <c r="V23" s="394"/>
      <c r="W23" s="394"/>
      <c r="X23" s="394"/>
      <c r="Y23" s="394"/>
      <c r="Z23" s="395"/>
      <c r="AA23" s="107"/>
      <c r="AB23" s="107"/>
      <c r="AC23" s="107"/>
      <c r="AD23" s="107"/>
      <c r="AE23" s="107"/>
      <c r="AF23" s="107"/>
      <c r="AG23" s="107"/>
      <c r="AH23" s="107"/>
      <c r="AI23" s="107"/>
      <c r="AJ23" s="107"/>
      <c r="AK23" s="107"/>
      <c r="AL23" s="107"/>
      <c r="AM23" s="107"/>
      <c r="AN23" s="107">
        <f t="shared" si="0"/>
        <v>6</v>
      </c>
      <c r="AO23" s="107" t="s">
        <v>50</v>
      </c>
      <c r="AP23" s="107">
        <v>660536</v>
      </c>
      <c r="AQ23" s="96">
        <f t="shared" si="1"/>
        <v>60536</v>
      </c>
      <c r="AS23" s="107" t="s">
        <v>51</v>
      </c>
      <c r="AT23" s="107">
        <f t="shared" si="2"/>
        <v>660506</v>
      </c>
    </row>
    <row r="24" spans="1:46" ht="15.95" customHeight="1" x14ac:dyDescent="0.2">
      <c r="A24" s="108"/>
      <c r="B24" s="109"/>
      <c r="C24" s="109"/>
      <c r="D24" s="109"/>
      <c r="E24" s="110" t="s">
        <v>52</v>
      </c>
      <c r="F24" s="371"/>
      <c r="G24" s="371"/>
      <c r="H24" s="371"/>
      <c r="I24" s="371"/>
      <c r="J24" s="371"/>
      <c r="K24" s="371"/>
      <c r="L24" s="371"/>
      <c r="M24" s="105"/>
      <c r="N24" s="109"/>
      <c r="O24" s="109"/>
      <c r="P24" s="109"/>
      <c r="Q24" s="109"/>
      <c r="R24" s="109"/>
      <c r="S24" s="109"/>
      <c r="T24" s="110" t="s">
        <v>53</v>
      </c>
      <c r="U24" s="371"/>
      <c r="V24" s="371"/>
      <c r="W24" s="371"/>
      <c r="X24" s="371"/>
      <c r="Y24" s="371"/>
      <c r="Z24" s="372"/>
      <c r="AA24" s="107"/>
      <c r="AB24" s="137"/>
      <c r="AC24" s="137"/>
      <c r="AD24" s="137"/>
      <c r="AE24" s="137"/>
      <c r="AF24" s="107"/>
      <c r="AG24" s="107"/>
      <c r="AH24" s="137"/>
      <c r="AI24" s="137"/>
      <c r="AJ24" s="137"/>
      <c r="AK24" s="137"/>
      <c r="AL24" s="107"/>
      <c r="AM24" s="107"/>
      <c r="AN24" s="107">
        <f t="shared" si="0"/>
        <v>7</v>
      </c>
      <c r="AO24" s="107" t="s">
        <v>54</v>
      </c>
      <c r="AP24" s="107">
        <v>660537</v>
      </c>
      <c r="AQ24" s="96">
        <f t="shared" si="1"/>
        <v>60537</v>
      </c>
      <c r="AS24" s="107" t="s">
        <v>55</v>
      </c>
      <c r="AT24" s="107">
        <f t="shared" si="2"/>
        <v>660507</v>
      </c>
    </row>
    <row r="25" spans="1:46" ht="15.95" customHeight="1" x14ac:dyDescent="0.2">
      <c r="A25" s="108"/>
      <c r="B25" s="109"/>
      <c r="C25" s="109"/>
      <c r="D25" s="109"/>
      <c r="E25" s="110" t="s">
        <v>56</v>
      </c>
      <c r="F25" s="371"/>
      <c r="G25" s="371"/>
      <c r="H25" s="371"/>
      <c r="I25" s="371"/>
      <c r="J25" s="371"/>
      <c r="K25" s="371"/>
      <c r="L25" s="371"/>
      <c r="M25" s="105"/>
      <c r="N25" s="109"/>
      <c r="O25" s="109"/>
      <c r="P25" s="109"/>
      <c r="Q25" s="109"/>
      <c r="R25" s="109"/>
      <c r="S25" s="109"/>
      <c r="T25" s="110" t="s">
        <v>57</v>
      </c>
      <c r="U25" s="371"/>
      <c r="V25" s="371"/>
      <c r="W25" s="371"/>
      <c r="X25" s="371"/>
      <c r="Y25" s="371"/>
      <c r="Z25" s="372"/>
      <c r="AA25" s="107"/>
      <c r="AB25" s="107"/>
      <c r="AC25" s="107"/>
      <c r="AD25" s="107"/>
      <c r="AE25" s="107"/>
      <c r="AF25" s="107"/>
      <c r="AG25" s="107"/>
      <c r="AH25" s="107"/>
      <c r="AI25" s="107"/>
      <c r="AJ25" s="107"/>
      <c r="AK25" s="107"/>
      <c r="AL25" s="107"/>
      <c r="AM25" s="107"/>
      <c r="AN25" s="107">
        <f t="shared" si="0"/>
        <v>8</v>
      </c>
      <c r="AO25" s="107" t="s">
        <v>58</v>
      </c>
      <c r="AP25" s="107">
        <v>660538</v>
      </c>
      <c r="AQ25" s="96">
        <f t="shared" si="1"/>
        <v>60538</v>
      </c>
      <c r="AS25" s="107" t="s">
        <v>59</v>
      </c>
      <c r="AT25" s="107">
        <f t="shared" si="2"/>
        <v>660508</v>
      </c>
    </row>
    <row r="26" spans="1:46" ht="15.95" customHeight="1" x14ac:dyDescent="0.2">
      <c r="A26" s="108"/>
      <c r="B26" s="109"/>
      <c r="C26" s="109"/>
      <c r="D26" s="109"/>
      <c r="E26" s="110" t="s">
        <v>60</v>
      </c>
      <c r="F26" s="371"/>
      <c r="G26" s="371"/>
      <c r="H26" s="371"/>
      <c r="I26" s="371"/>
      <c r="J26" s="371"/>
      <c r="K26" s="371"/>
      <c r="L26" s="371"/>
      <c r="M26" s="105"/>
      <c r="N26" s="109"/>
      <c r="O26" s="109"/>
      <c r="P26" s="109"/>
      <c r="Q26" s="109"/>
      <c r="R26" s="109"/>
      <c r="S26" s="109"/>
      <c r="T26" s="110" t="s">
        <v>61</v>
      </c>
      <c r="U26" s="371"/>
      <c r="V26" s="371"/>
      <c r="W26" s="371"/>
      <c r="X26" s="371"/>
      <c r="Y26" s="371"/>
      <c r="Z26" s="372"/>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62</v>
      </c>
      <c r="F27" s="371"/>
      <c r="G27" s="371"/>
      <c r="H27" s="371"/>
      <c r="I27" s="371"/>
      <c r="J27" s="371"/>
      <c r="K27" s="371"/>
      <c r="L27" s="371"/>
      <c r="M27" s="105"/>
      <c r="N27" s="109"/>
      <c r="O27" s="109"/>
      <c r="P27" s="109"/>
      <c r="Q27" s="109"/>
      <c r="R27" s="109"/>
      <c r="S27" s="109"/>
      <c r="T27" s="110" t="s">
        <v>63</v>
      </c>
      <c r="U27" s="371"/>
      <c r="V27" s="371"/>
      <c r="W27" s="371"/>
      <c r="X27" s="371"/>
      <c r="Y27" s="371"/>
      <c r="Z27" s="372"/>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29</v>
      </c>
      <c r="F28" s="371"/>
      <c r="G28" s="371"/>
      <c r="H28" s="371"/>
      <c r="I28" s="371"/>
      <c r="J28" s="371"/>
      <c r="K28" s="371"/>
      <c r="L28" s="371"/>
      <c r="M28" s="105"/>
      <c r="N28" s="109"/>
      <c r="O28" s="109"/>
      <c r="P28" s="109"/>
      <c r="Q28" s="109"/>
      <c r="R28" s="109"/>
      <c r="S28" s="109"/>
      <c r="T28" s="110" t="s">
        <v>64</v>
      </c>
      <c r="U28" s="371"/>
      <c r="V28" s="371"/>
      <c r="W28" s="371"/>
      <c r="X28" s="371"/>
      <c r="Y28" s="371"/>
      <c r="Z28" s="372"/>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65</v>
      </c>
      <c r="F29" s="371"/>
      <c r="G29" s="371"/>
      <c r="H29" s="371"/>
      <c r="I29" s="371"/>
      <c r="J29" s="371"/>
      <c r="K29" s="371"/>
      <c r="L29" s="371"/>
      <c r="M29" s="105"/>
      <c r="N29" s="109"/>
      <c r="O29" s="109"/>
      <c r="P29" s="109"/>
      <c r="Q29" s="109"/>
      <c r="R29" s="109"/>
      <c r="S29" s="109"/>
      <c r="T29" s="110" t="s">
        <v>66</v>
      </c>
      <c r="U29" s="371"/>
      <c r="V29" s="371"/>
      <c r="W29" s="371"/>
      <c r="X29" s="371"/>
      <c r="Y29" s="371"/>
      <c r="Z29" s="372"/>
      <c r="AA29" s="107"/>
      <c r="AB29" s="107"/>
      <c r="AC29" s="107"/>
      <c r="AD29" s="107"/>
      <c r="AE29" s="107"/>
      <c r="AF29" s="107"/>
      <c r="AG29" s="107"/>
      <c r="AH29" s="107"/>
      <c r="AI29" s="107"/>
      <c r="AJ29" s="107"/>
      <c r="AK29" s="107"/>
      <c r="AL29" s="107"/>
      <c r="AM29" s="107"/>
      <c r="AN29" s="107"/>
      <c r="AO29" s="107" t="s">
        <v>34</v>
      </c>
      <c r="AP29" s="107">
        <v>660531</v>
      </c>
    </row>
    <row r="30" spans="1:46" ht="15.95" customHeight="1" x14ac:dyDescent="0.2">
      <c r="A30" s="108"/>
      <c r="B30" s="109"/>
      <c r="C30" s="109"/>
      <c r="D30" s="109"/>
      <c r="E30" s="110" t="s">
        <v>67</v>
      </c>
      <c r="F30" s="371"/>
      <c r="G30" s="371"/>
      <c r="H30" s="371"/>
      <c r="I30" s="371"/>
      <c r="J30" s="371"/>
      <c r="K30" s="371"/>
      <c r="L30" s="371"/>
      <c r="M30" s="105"/>
      <c r="N30" s="109"/>
      <c r="O30" s="109"/>
      <c r="P30" s="109"/>
      <c r="Q30" s="109"/>
      <c r="R30" s="109"/>
      <c r="S30" s="109"/>
      <c r="T30" s="110" t="s">
        <v>68</v>
      </c>
      <c r="U30" s="371"/>
      <c r="V30" s="371"/>
      <c r="W30" s="371"/>
      <c r="X30" s="371"/>
      <c r="Y30" s="371"/>
      <c r="Z30" s="372"/>
      <c r="AA30" s="107"/>
      <c r="AB30" s="107"/>
      <c r="AC30" s="107"/>
      <c r="AD30" s="107"/>
      <c r="AE30" s="107"/>
      <c r="AF30" s="107"/>
      <c r="AG30" s="107"/>
      <c r="AH30" s="107"/>
      <c r="AI30" s="107"/>
      <c r="AJ30" s="107"/>
      <c r="AK30" s="107"/>
      <c r="AL30" s="107"/>
      <c r="AM30" s="107"/>
      <c r="AN30" s="107"/>
      <c r="AO30" s="107" t="s">
        <v>43</v>
      </c>
      <c r="AP30" s="107" t="e">
        <f>#REF!+1</f>
        <v>#REF!</v>
      </c>
    </row>
    <row r="31" spans="1:46" ht="15.95" customHeight="1" x14ac:dyDescent="0.2">
      <c r="A31" s="108"/>
      <c r="B31" s="109"/>
      <c r="C31" s="109"/>
      <c r="D31" s="109"/>
      <c r="E31" s="110" t="s">
        <v>69</v>
      </c>
      <c r="F31" s="371"/>
      <c r="G31" s="371"/>
      <c r="H31" s="371"/>
      <c r="I31" s="371"/>
      <c r="J31" s="371"/>
      <c r="K31" s="371"/>
      <c r="L31" s="371"/>
      <c r="M31" s="105"/>
      <c r="N31" s="109"/>
      <c r="O31" s="138"/>
      <c r="P31" s="138"/>
      <c r="Q31" s="109"/>
      <c r="R31" s="109"/>
      <c r="S31" s="109"/>
      <c r="T31" s="110" t="s">
        <v>542</v>
      </c>
      <c r="U31" s="371"/>
      <c r="V31" s="371"/>
      <c r="W31" s="371"/>
      <c r="X31" s="371"/>
      <c r="Y31" s="371"/>
      <c r="Z31" s="372"/>
      <c r="AA31" s="107"/>
      <c r="AB31" s="107"/>
      <c r="AC31" s="107"/>
      <c r="AD31" s="107"/>
      <c r="AE31" s="107"/>
      <c r="AF31" s="107"/>
      <c r="AG31" s="107"/>
      <c r="AH31" s="107"/>
      <c r="AI31" s="107"/>
      <c r="AJ31" s="107"/>
      <c r="AK31" s="107"/>
      <c r="AL31" s="107"/>
      <c r="AM31" s="107"/>
      <c r="AN31" s="107"/>
      <c r="AO31" s="107" t="s">
        <v>47</v>
      </c>
      <c r="AP31" s="107" t="e">
        <v>#REF!</v>
      </c>
    </row>
    <row r="32" spans="1:46" ht="15.95" customHeight="1" x14ac:dyDescent="0.2">
      <c r="A32" s="108"/>
      <c r="B32" s="109"/>
      <c r="C32" s="109"/>
      <c r="D32" s="109"/>
      <c r="E32" s="110" t="s">
        <v>70</v>
      </c>
      <c r="F32" s="371"/>
      <c r="G32" s="371"/>
      <c r="H32" s="371"/>
      <c r="I32" s="371"/>
      <c r="J32" s="371"/>
      <c r="K32" s="371"/>
      <c r="L32" s="371"/>
      <c r="M32" s="105"/>
      <c r="N32" s="109"/>
      <c r="O32" s="109"/>
      <c r="P32" s="109"/>
      <c r="Q32" s="138"/>
      <c r="R32" s="138"/>
      <c r="S32" s="138"/>
      <c r="T32" s="139" t="s">
        <v>543</v>
      </c>
      <c r="U32" s="371"/>
      <c r="V32" s="371"/>
      <c r="W32" s="371"/>
      <c r="X32" s="371"/>
      <c r="Y32" s="371"/>
      <c r="Z32" s="372"/>
      <c r="AA32" s="107"/>
      <c r="AB32" s="107"/>
      <c r="AC32" s="107"/>
      <c r="AD32" s="107"/>
      <c r="AE32" s="107"/>
      <c r="AF32" s="107"/>
      <c r="AG32" s="107"/>
      <c r="AH32" s="107"/>
      <c r="AI32" s="107"/>
      <c r="AJ32" s="107"/>
      <c r="AK32" s="107"/>
      <c r="AL32" s="107"/>
      <c r="AM32" s="107"/>
      <c r="AN32" s="107"/>
      <c r="AO32" s="107" t="s">
        <v>50</v>
      </c>
      <c r="AP32" s="107" t="e">
        <v>#REF!</v>
      </c>
    </row>
    <row r="33" spans="1:42" ht="15.95" customHeight="1" x14ac:dyDescent="0.2">
      <c r="A33" s="140"/>
      <c r="B33" s="138"/>
      <c r="C33" s="138"/>
      <c r="D33" s="138"/>
      <c r="E33" s="139" t="s">
        <v>544</v>
      </c>
      <c r="F33" s="371"/>
      <c r="G33" s="371"/>
      <c r="H33" s="371"/>
      <c r="I33" s="371"/>
      <c r="J33" s="371"/>
      <c r="K33" s="371"/>
      <c r="L33" s="371"/>
      <c r="M33" s="105"/>
      <c r="N33" s="109"/>
      <c r="O33" s="109"/>
      <c r="P33" s="109"/>
      <c r="Q33" s="109"/>
      <c r="R33" s="109"/>
      <c r="S33" s="109"/>
      <c r="T33" s="110" t="s">
        <v>71</v>
      </c>
      <c r="U33" s="371"/>
      <c r="V33" s="371"/>
      <c r="W33" s="371"/>
      <c r="X33" s="371"/>
      <c r="Y33" s="371"/>
      <c r="Z33" s="372"/>
      <c r="AA33" s="107"/>
      <c r="AB33" s="107"/>
      <c r="AC33" s="107"/>
      <c r="AD33" s="107"/>
      <c r="AE33" s="107"/>
      <c r="AF33" s="107"/>
      <c r="AG33" s="107"/>
      <c r="AH33" s="107"/>
      <c r="AI33" s="107"/>
      <c r="AJ33" s="107"/>
      <c r="AK33" s="107"/>
      <c r="AL33" s="107"/>
      <c r="AM33" s="107"/>
      <c r="AN33" s="107"/>
      <c r="AO33" s="107" t="s">
        <v>54</v>
      </c>
      <c r="AP33" s="107" t="e">
        <v>#REF!</v>
      </c>
    </row>
    <row r="34" spans="1:42" ht="15.95" customHeight="1" x14ac:dyDescent="0.2">
      <c r="A34" s="108"/>
      <c r="B34" s="109"/>
      <c r="C34" s="109"/>
      <c r="D34" s="109"/>
      <c r="E34" s="110" t="s">
        <v>72</v>
      </c>
      <c r="F34" s="371"/>
      <c r="G34" s="371"/>
      <c r="H34" s="371"/>
      <c r="I34" s="371"/>
      <c r="J34" s="371"/>
      <c r="K34" s="371"/>
      <c r="L34" s="371"/>
      <c r="M34" s="105"/>
      <c r="N34" s="109"/>
      <c r="O34" s="109"/>
      <c r="P34" s="109"/>
      <c r="Q34" s="109"/>
      <c r="R34" s="109"/>
      <c r="S34" s="109"/>
      <c r="T34" s="110" t="s">
        <v>73</v>
      </c>
      <c r="U34" s="371"/>
      <c r="V34" s="371"/>
      <c r="W34" s="371"/>
      <c r="X34" s="371"/>
      <c r="Y34" s="371"/>
      <c r="Z34" s="372"/>
      <c r="AA34" s="107"/>
      <c r="AB34" s="107"/>
      <c r="AC34" s="107"/>
      <c r="AD34" s="107"/>
      <c r="AE34" s="107"/>
      <c r="AF34" s="107"/>
      <c r="AG34" s="107"/>
      <c r="AH34" s="107"/>
      <c r="AI34" s="107"/>
      <c r="AJ34" s="107"/>
      <c r="AK34" s="107"/>
      <c r="AL34" s="107"/>
      <c r="AM34" s="107"/>
      <c r="AN34" s="107"/>
      <c r="AO34" s="107" t="s">
        <v>58</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74</v>
      </c>
      <c r="H36" s="109"/>
      <c r="I36" s="110" t="s">
        <v>75</v>
      </c>
      <c r="J36" s="373"/>
      <c r="K36" s="373"/>
      <c r="L36" s="142" t="s">
        <v>76</v>
      </c>
      <c r="M36" s="373"/>
      <c r="N36" s="373"/>
      <c r="O36" s="142" t="s">
        <v>77</v>
      </c>
      <c r="P36" s="373"/>
      <c r="Q36" s="373"/>
      <c r="R36" s="142" t="s">
        <v>78</v>
      </c>
      <c r="S36" s="373"/>
      <c r="T36" s="373"/>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79</v>
      </c>
      <c r="L38" s="146"/>
      <c r="M38" s="146"/>
      <c r="N38" s="146"/>
      <c r="O38" s="146"/>
      <c r="P38" s="147"/>
      <c r="Q38" s="131"/>
      <c r="R38" s="109"/>
      <c r="S38" s="109"/>
      <c r="T38" s="109"/>
      <c r="U38" s="109"/>
      <c r="V38" s="109"/>
      <c r="W38" s="109"/>
      <c r="X38" s="109"/>
      <c r="Y38" s="109"/>
      <c r="Z38" s="132"/>
    </row>
    <row r="39" spans="1:42" ht="15.95" customHeight="1" x14ac:dyDescent="0.25">
      <c r="A39" s="148" t="s">
        <v>80</v>
      </c>
      <c r="B39" s="105"/>
      <c r="C39" s="109"/>
      <c r="D39" s="109"/>
      <c r="E39" s="109"/>
      <c r="F39" s="109"/>
      <c r="G39" s="109"/>
      <c r="H39" s="110" t="s">
        <v>81</v>
      </c>
      <c r="I39" s="105"/>
      <c r="J39" s="116"/>
      <c r="K39" s="374"/>
      <c r="L39" s="374"/>
      <c r="M39" s="374"/>
      <c r="N39" s="374"/>
      <c r="O39" s="374"/>
      <c r="P39" s="374"/>
      <c r="Q39" s="374"/>
      <c r="R39" s="374"/>
      <c r="S39" s="374"/>
      <c r="T39" s="105"/>
      <c r="U39" s="110" t="s">
        <v>82</v>
      </c>
      <c r="V39" s="396"/>
      <c r="W39" s="396"/>
      <c r="X39" s="396"/>
      <c r="Y39" s="396"/>
      <c r="Z39" s="397"/>
    </row>
    <row r="40" spans="1:42" ht="15.95" customHeight="1" x14ac:dyDescent="0.25">
      <c r="A40" s="148" t="s">
        <v>83</v>
      </c>
      <c r="B40" s="105"/>
      <c r="C40" s="109"/>
      <c r="D40" s="109"/>
      <c r="E40" s="109"/>
      <c r="F40" s="109"/>
      <c r="G40" s="109"/>
      <c r="H40" s="110" t="s">
        <v>84</v>
      </c>
      <c r="I40" s="116"/>
      <c r="J40" s="116"/>
      <c r="K40" s="377"/>
      <c r="L40" s="377"/>
      <c r="M40" s="377"/>
      <c r="N40" s="377"/>
      <c r="O40" s="377"/>
      <c r="P40" s="377"/>
      <c r="Q40" s="377"/>
      <c r="R40" s="377"/>
      <c r="S40" s="377"/>
      <c r="T40" s="105"/>
      <c r="U40" s="110" t="s">
        <v>82</v>
      </c>
      <c r="V40" s="398"/>
      <c r="W40" s="398"/>
      <c r="X40" s="398"/>
      <c r="Y40" s="398"/>
      <c r="Z40" s="399"/>
    </row>
    <row r="41" spans="1:42" ht="15.95" customHeight="1" x14ac:dyDescent="0.25">
      <c r="A41" s="148" t="s">
        <v>85</v>
      </c>
      <c r="B41" s="105"/>
      <c r="C41" s="109"/>
      <c r="D41" s="105"/>
      <c r="E41" s="109"/>
      <c r="F41" s="105"/>
      <c r="G41" s="105"/>
      <c r="H41" s="105"/>
      <c r="I41" s="105"/>
      <c r="J41" s="110" t="s">
        <v>86</v>
      </c>
      <c r="K41" s="400"/>
      <c r="L41" s="400"/>
      <c r="M41" s="400"/>
      <c r="N41" s="400"/>
      <c r="O41" s="400"/>
      <c r="P41" s="400"/>
      <c r="Q41" s="400"/>
      <c r="R41" s="400"/>
      <c r="S41" s="400"/>
      <c r="T41" s="105"/>
      <c r="U41" s="110" t="s">
        <v>82</v>
      </c>
      <c r="V41" s="401"/>
      <c r="W41" s="401"/>
      <c r="X41" s="401"/>
      <c r="Y41" s="401"/>
      <c r="Z41" s="402"/>
    </row>
    <row r="42" spans="1:42" ht="15.95" customHeight="1" x14ac:dyDescent="0.25">
      <c r="A42" s="148" t="s">
        <v>87</v>
      </c>
      <c r="B42" s="105"/>
      <c r="C42" s="109"/>
      <c r="D42" s="109"/>
      <c r="E42" s="109"/>
      <c r="F42" s="109"/>
      <c r="G42" s="109"/>
      <c r="H42" s="110" t="s">
        <v>88</v>
      </c>
      <c r="I42" s="105"/>
      <c r="J42" s="105"/>
      <c r="K42" s="377"/>
      <c r="L42" s="377"/>
      <c r="M42" s="377"/>
      <c r="N42" s="377"/>
      <c r="O42" s="377"/>
      <c r="P42" s="377"/>
      <c r="Q42" s="377"/>
      <c r="R42" s="377"/>
      <c r="S42" s="377"/>
      <c r="T42" s="105"/>
      <c r="U42" s="110" t="s">
        <v>82</v>
      </c>
      <c r="V42" s="398"/>
      <c r="W42" s="398"/>
      <c r="X42" s="398"/>
      <c r="Y42" s="398"/>
      <c r="Z42" s="399"/>
    </row>
    <row r="43" spans="1:42" ht="15.95" customHeight="1" x14ac:dyDescent="0.25">
      <c r="A43" s="148" t="s">
        <v>89</v>
      </c>
      <c r="B43" s="105"/>
      <c r="C43" s="109"/>
      <c r="D43" s="109"/>
      <c r="E43" s="109"/>
      <c r="F43" s="109"/>
      <c r="G43" s="109"/>
      <c r="H43" s="110" t="s">
        <v>90</v>
      </c>
      <c r="I43" s="105"/>
      <c r="J43" s="105"/>
      <c r="K43" s="377"/>
      <c r="L43" s="377"/>
      <c r="M43" s="377"/>
      <c r="N43" s="377"/>
      <c r="O43" s="377"/>
      <c r="P43" s="377"/>
      <c r="Q43" s="377"/>
      <c r="R43" s="377"/>
      <c r="S43" s="377"/>
      <c r="T43" s="105"/>
      <c r="U43" s="110" t="s">
        <v>82</v>
      </c>
      <c r="V43" s="398"/>
      <c r="W43" s="398"/>
      <c r="X43" s="398"/>
      <c r="Y43" s="398"/>
      <c r="Z43" s="399"/>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403" t="s">
        <v>91</v>
      </c>
      <c r="E45" s="404"/>
      <c r="F45" s="404"/>
      <c r="G45" s="404"/>
      <c r="H45" s="404"/>
      <c r="I45" s="404"/>
      <c r="J45" s="404"/>
      <c r="K45" s="404"/>
      <c r="L45" s="404"/>
      <c r="M45" s="404"/>
      <c r="N45" s="404"/>
      <c r="O45" s="404"/>
      <c r="P45" s="404"/>
      <c r="Q45" s="404"/>
      <c r="R45" s="404"/>
      <c r="S45" s="404"/>
      <c r="T45" s="404"/>
      <c r="U45" s="404"/>
      <c r="V45" s="404"/>
      <c r="W45" s="405"/>
      <c r="X45" s="113"/>
      <c r="Y45" s="113"/>
      <c r="Z45" s="153"/>
    </row>
    <row r="46" spans="1:42" ht="15.95" customHeight="1" x14ac:dyDescent="0.25">
      <c r="A46" s="104"/>
      <c r="B46" s="105"/>
      <c r="C46" s="105"/>
      <c r="D46" s="110" t="s">
        <v>92</v>
      </c>
      <c r="E46" s="374"/>
      <c r="F46" s="374"/>
      <c r="G46" s="374"/>
      <c r="H46" s="374"/>
      <c r="I46" s="374"/>
      <c r="J46" s="374"/>
      <c r="K46" s="374"/>
      <c r="L46" s="374"/>
      <c r="M46" s="374"/>
      <c r="N46" s="374"/>
      <c r="O46" s="374"/>
      <c r="P46" s="374"/>
      <c r="Q46" s="109"/>
      <c r="R46" s="109"/>
      <c r="S46" s="109"/>
      <c r="T46" s="113"/>
      <c r="U46" s="110" t="s">
        <v>93</v>
      </c>
      <c r="V46" s="374"/>
      <c r="W46" s="374"/>
      <c r="X46" s="374"/>
      <c r="Y46" s="374"/>
      <c r="Z46" s="375"/>
    </row>
    <row r="47" spans="1:42" ht="15.95" customHeight="1" x14ac:dyDescent="0.25">
      <c r="A47" s="104"/>
      <c r="B47" s="154"/>
      <c r="C47" s="109"/>
      <c r="D47" s="110" t="s">
        <v>112</v>
      </c>
      <c r="E47" s="406"/>
      <c r="F47" s="406"/>
      <c r="G47" s="406"/>
      <c r="H47" s="406"/>
      <c r="I47" s="406"/>
      <c r="J47" s="406"/>
      <c r="K47" s="406"/>
      <c r="L47" s="406"/>
      <c r="M47" s="406"/>
      <c r="N47" s="406"/>
      <c r="O47" s="406"/>
      <c r="P47" s="406"/>
      <c r="Q47" s="109"/>
      <c r="R47" s="109"/>
      <c r="S47" s="109"/>
      <c r="T47" s="113"/>
      <c r="U47" s="110" t="s">
        <v>94</v>
      </c>
      <c r="V47" s="407"/>
      <c r="W47" s="407"/>
      <c r="X47" s="407"/>
      <c r="Y47" s="407"/>
      <c r="Z47" s="408"/>
    </row>
    <row r="48" spans="1:42" ht="15.95" customHeight="1" x14ac:dyDescent="0.25">
      <c r="A48" s="151" t="s">
        <v>113</v>
      </c>
      <c r="B48" s="135"/>
      <c r="C48" s="135"/>
      <c r="D48" s="135"/>
      <c r="E48" s="409"/>
      <c r="F48" s="409"/>
      <c r="G48" s="409"/>
      <c r="H48" s="409"/>
      <c r="I48" s="409"/>
      <c r="J48" s="409"/>
      <c r="K48" s="409"/>
      <c r="L48" s="409"/>
      <c r="M48" s="409"/>
      <c r="N48" s="409"/>
      <c r="O48" s="409"/>
      <c r="P48" s="409"/>
      <c r="Q48" s="109"/>
      <c r="R48" s="109"/>
      <c r="S48" s="109"/>
      <c r="T48" s="113"/>
      <c r="U48" s="110" t="s">
        <v>96</v>
      </c>
      <c r="V48" s="407"/>
      <c r="W48" s="407"/>
      <c r="X48" s="407"/>
      <c r="Y48" s="407"/>
      <c r="Z48" s="408"/>
    </row>
    <row r="49" spans="1:26" ht="15.95" customHeight="1" x14ac:dyDescent="0.25">
      <c r="A49" s="104"/>
      <c r="B49" s="113"/>
      <c r="C49" s="155"/>
      <c r="D49" s="110" t="s">
        <v>95</v>
      </c>
      <c r="E49" s="414"/>
      <c r="F49" s="414"/>
      <c r="G49" s="414"/>
      <c r="H49" s="414"/>
      <c r="I49" s="414"/>
      <c r="J49" s="414"/>
      <c r="K49" s="414"/>
      <c r="L49" s="414"/>
      <c r="M49" s="414"/>
      <c r="N49" s="414"/>
      <c r="O49" s="414"/>
      <c r="P49" s="414"/>
      <c r="Q49" s="109"/>
      <c r="R49" s="109"/>
      <c r="S49" s="109"/>
      <c r="T49" s="113"/>
      <c r="U49" s="110" t="s">
        <v>98</v>
      </c>
      <c r="V49" s="414"/>
      <c r="W49" s="414"/>
      <c r="X49" s="414"/>
      <c r="Y49" s="414"/>
      <c r="Z49" s="415"/>
    </row>
    <row r="50" spans="1:26" ht="15.95" customHeight="1" x14ac:dyDescent="0.25">
      <c r="A50" s="104"/>
      <c r="B50" s="113"/>
      <c r="C50" s="155"/>
      <c r="D50" s="110" t="s">
        <v>97</v>
      </c>
      <c r="E50" s="414"/>
      <c r="F50" s="414"/>
      <c r="G50" s="414"/>
      <c r="H50" s="414"/>
      <c r="I50" s="414"/>
      <c r="J50" s="414"/>
      <c r="K50" s="414"/>
      <c r="L50" s="414"/>
      <c r="M50" s="414"/>
      <c r="N50" s="414"/>
      <c r="O50" s="414"/>
      <c r="P50" s="414"/>
      <c r="Q50" s="109"/>
      <c r="R50" s="109"/>
      <c r="S50" s="109"/>
      <c r="T50" s="113"/>
      <c r="U50" s="110" t="s">
        <v>99</v>
      </c>
      <c r="V50" s="377"/>
      <c r="W50" s="377"/>
      <c r="X50" s="377"/>
      <c r="Y50" s="377"/>
      <c r="Z50" s="378"/>
    </row>
    <row r="51" spans="1:26" ht="15.95" customHeight="1" x14ac:dyDescent="0.25">
      <c r="A51" s="104"/>
      <c r="B51" s="113"/>
      <c r="C51" s="155"/>
      <c r="D51" s="110" t="s">
        <v>29</v>
      </c>
      <c r="E51" s="377"/>
      <c r="F51" s="377"/>
      <c r="G51" s="377"/>
      <c r="H51" s="377"/>
      <c r="I51" s="377"/>
      <c r="J51" s="377"/>
      <c r="K51" s="377"/>
      <c r="L51" s="377"/>
      <c r="M51" s="377"/>
      <c r="N51" s="377"/>
      <c r="O51" s="377"/>
      <c r="P51" s="377"/>
      <c r="Q51" s="109"/>
      <c r="R51" s="109"/>
      <c r="S51" s="109"/>
      <c r="T51" s="113"/>
      <c r="U51" s="110" t="s">
        <v>101</v>
      </c>
      <c r="V51" s="416"/>
      <c r="W51" s="416"/>
      <c r="X51" s="416"/>
      <c r="Y51" s="416"/>
      <c r="Z51" s="417"/>
    </row>
    <row r="52" spans="1:26" ht="15.95" customHeight="1" x14ac:dyDescent="0.25">
      <c r="A52" s="141"/>
      <c r="B52" s="113"/>
      <c r="C52" s="155"/>
      <c r="D52" s="110" t="s">
        <v>100</v>
      </c>
      <c r="E52" s="377"/>
      <c r="F52" s="377"/>
      <c r="G52" s="377"/>
      <c r="H52" s="377"/>
      <c r="I52" s="377"/>
      <c r="J52" s="377"/>
      <c r="K52" s="377"/>
      <c r="L52" s="377"/>
      <c r="M52" s="377"/>
      <c r="N52" s="377"/>
      <c r="O52" s="377"/>
      <c r="P52" s="377"/>
      <c r="Q52" s="109"/>
      <c r="R52" s="109"/>
      <c r="S52" s="109"/>
      <c r="T52" s="113"/>
      <c r="U52" s="110"/>
      <c r="V52" s="156"/>
      <c r="W52" s="156"/>
      <c r="X52" s="156"/>
      <c r="Y52" s="156"/>
      <c r="Z52" s="157"/>
    </row>
    <row r="53" spans="1:26" ht="15.95" customHeight="1" x14ac:dyDescent="0.2">
      <c r="A53" s="108"/>
      <c r="B53" s="109"/>
      <c r="C53" s="109"/>
      <c r="D53" s="113"/>
      <c r="E53" s="113" t="s">
        <v>102</v>
      </c>
      <c r="F53" s="113"/>
      <c r="G53" s="113"/>
      <c r="H53" s="410">
        <f>SUM(Budget!F81)</f>
        <v>0</v>
      </c>
      <c r="I53" s="411"/>
      <c r="J53" s="411"/>
      <c r="K53" s="113"/>
      <c r="L53" s="113" t="s">
        <v>103</v>
      </c>
      <c r="M53" s="113"/>
      <c r="N53" s="410">
        <f>SUM(Budget!G81)</f>
        <v>0</v>
      </c>
      <c r="O53" s="411"/>
      <c r="P53" s="411"/>
      <c r="Q53" s="113"/>
      <c r="R53" s="113" t="s">
        <v>104</v>
      </c>
      <c r="S53" s="113"/>
      <c r="T53" s="412">
        <f>SUM(Budget!F79)</f>
        <v>0</v>
      </c>
      <c r="U53" s="413"/>
      <c r="V53" s="413"/>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105</v>
      </c>
      <c r="B68" s="163"/>
      <c r="C68" s="164"/>
      <c r="D68" s="164"/>
      <c r="E68" s="164"/>
      <c r="F68" s="164"/>
      <c r="M68" s="165" t="s">
        <v>79</v>
      </c>
      <c r="V68" s="165" t="s">
        <v>106</v>
      </c>
    </row>
    <row r="69" spans="1:22" x14ac:dyDescent="0.2">
      <c r="A69" s="163"/>
      <c r="B69" s="163"/>
      <c r="C69" s="164"/>
      <c r="D69" s="164"/>
      <c r="E69" s="164"/>
      <c r="F69" s="164"/>
    </row>
    <row r="70" spans="1:22" x14ac:dyDescent="0.2">
      <c r="A70" s="166" t="s">
        <v>114</v>
      </c>
      <c r="B70" s="164"/>
      <c r="C70" s="164"/>
      <c r="D70" s="164"/>
      <c r="E70" s="164"/>
      <c r="F70" s="164"/>
      <c r="M70" s="351" t="s">
        <v>949</v>
      </c>
      <c r="V70" s="167" t="s">
        <v>107</v>
      </c>
    </row>
    <row r="71" spans="1:22" x14ac:dyDescent="0.2">
      <c r="A71" s="166" t="s">
        <v>115</v>
      </c>
      <c r="B71" s="164"/>
      <c r="C71" s="164"/>
      <c r="D71" s="164"/>
      <c r="E71" s="164"/>
      <c r="F71" s="164"/>
      <c r="M71" s="351" t="s">
        <v>541</v>
      </c>
      <c r="V71" s="167" t="s">
        <v>108</v>
      </c>
    </row>
    <row r="72" spans="1:22" x14ac:dyDescent="0.2">
      <c r="A72" s="166" t="s">
        <v>116</v>
      </c>
      <c r="B72" s="164"/>
      <c r="C72" s="164"/>
      <c r="D72" s="164"/>
      <c r="E72" s="164"/>
      <c r="F72" s="164"/>
      <c r="M72" s="351" t="s">
        <v>944</v>
      </c>
      <c r="V72" s="167" t="s">
        <v>109</v>
      </c>
    </row>
    <row r="73" spans="1:22" x14ac:dyDescent="0.2">
      <c r="A73" s="166" t="s">
        <v>117</v>
      </c>
      <c r="B73" s="164"/>
      <c r="C73" s="164"/>
      <c r="D73" s="164"/>
      <c r="E73" s="164"/>
      <c r="F73" s="164"/>
      <c r="M73" s="351" t="s">
        <v>950</v>
      </c>
      <c r="V73" s="167" t="s">
        <v>110</v>
      </c>
    </row>
    <row r="74" spans="1:22" x14ac:dyDescent="0.2">
      <c r="A74" s="166" t="s">
        <v>118</v>
      </c>
      <c r="B74" s="164"/>
      <c r="C74" s="164"/>
      <c r="D74" s="164"/>
      <c r="E74" s="164"/>
      <c r="F74" s="164"/>
      <c r="M74" s="351" t="s">
        <v>951</v>
      </c>
      <c r="V74" s="167" t="s">
        <v>111</v>
      </c>
    </row>
    <row r="75" spans="1:22" x14ac:dyDescent="0.2">
      <c r="A75" s="166" t="s">
        <v>119</v>
      </c>
      <c r="B75" s="164"/>
      <c r="C75" s="164"/>
      <c r="D75" s="164"/>
      <c r="E75" s="164"/>
      <c r="F75" s="164"/>
      <c r="M75" s="351" t="s">
        <v>952</v>
      </c>
    </row>
    <row r="76" spans="1:22" x14ac:dyDescent="0.2">
      <c r="A76" s="166" t="s">
        <v>120</v>
      </c>
      <c r="B76" s="164"/>
      <c r="C76" s="164"/>
      <c r="D76" s="164"/>
      <c r="E76" s="164"/>
      <c r="F76" s="164"/>
      <c r="M76" s="348"/>
    </row>
    <row r="77" spans="1:22" x14ac:dyDescent="0.2">
      <c r="A77" s="166" t="s">
        <v>121</v>
      </c>
      <c r="B77" s="164"/>
      <c r="C77" s="164"/>
      <c r="D77" s="164"/>
      <c r="E77" s="164"/>
      <c r="F77" s="164"/>
      <c r="M77" s="168" t="s">
        <v>515</v>
      </c>
    </row>
    <row r="78" spans="1:22" x14ac:dyDescent="0.2">
      <c r="A78" s="166" t="s">
        <v>122</v>
      </c>
      <c r="B78" s="164"/>
      <c r="C78" s="164"/>
      <c r="D78" s="164"/>
      <c r="E78" s="164"/>
      <c r="F78" s="164"/>
    </row>
    <row r="79" spans="1:22" x14ac:dyDescent="0.2">
      <c r="A79" s="166" t="s">
        <v>123</v>
      </c>
      <c r="B79" s="164"/>
      <c r="C79" s="164"/>
      <c r="D79" s="164"/>
      <c r="E79" s="164"/>
      <c r="F79" s="164"/>
      <c r="M79" s="96" t="s">
        <v>516</v>
      </c>
    </row>
    <row r="80" spans="1:22" ht="13.5" x14ac:dyDescent="0.25">
      <c r="A80" s="166" t="s">
        <v>124</v>
      </c>
      <c r="B80" s="164"/>
      <c r="C80" s="164"/>
      <c r="D80" s="164"/>
      <c r="E80" s="164"/>
      <c r="F80" s="164"/>
      <c r="M80" s="96" t="s">
        <v>517</v>
      </c>
      <c r="P80" s="169"/>
      <c r="Q80" s="162"/>
    </row>
    <row r="81" spans="1:35" ht="13.5" x14ac:dyDescent="0.25">
      <c r="A81" s="166" t="s">
        <v>125</v>
      </c>
      <c r="B81" s="164"/>
      <c r="C81" s="164"/>
      <c r="D81" s="164"/>
      <c r="E81" s="164"/>
      <c r="F81" s="164"/>
      <c r="M81" s="96" t="s">
        <v>518</v>
      </c>
      <c r="O81" s="170"/>
      <c r="P81" s="171"/>
      <c r="Q81" s="162"/>
    </row>
    <row r="82" spans="1:35" ht="13.5" x14ac:dyDescent="0.25">
      <c r="A82" s="166" t="s">
        <v>126</v>
      </c>
      <c r="B82" s="164"/>
      <c r="C82" s="164"/>
      <c r="D82" s="164"/>
      <c r="E82" s="164"/>
      <c r="F82" s="164"/>
      <c r="M82" s="96" t="s">
        <v>519</v>
      </c>
      <c r="O82" s="170"/>
      <c r="P82" s="171"/>
      <c r="Q82" s="162"/>
    </row>
    <row r="83" spans="1:35" ht="13.5" x14ac:dyDescent="0.25">
      <c r="A83" s="166" t="s">
        <v>127</v>
      </c>
      <c r="B83" s="164"/>
      <c r="C83" s="164"/>
      <c r="D83" s="164"/>
      <c r="E83" s="164"/>
      <c r="F83" s="164"/>
      <c r="M83" s="96" t="s">
        <v>520</v>
      </c>
      <c r="O83" s="170"/>
      <c r="P83" s="171"/>
      <c r="Q83" s="162"/>
    </row>
    <row r="84" spans="1:35" ht="13.5" x14ac:dyDescent="0.25">
      <c r="A84" s="166" t="s">
        <v>128</v>
      </c>
      <c r="B84" s="164"/>
      <c r="C84" s="164"/>
      <c r="D84" s="164"/>
      <c r="E84" s="164"/>
      <c r="F84" s="164"/>
      <c r="M84" s="96" t="s">
        <v>521</v>
      </c>
      <c r="O84" s="170"/>
      <c r="P84" s="171"/>
      <c r="Q84" s="162"/>
    </row>
    <row r="85" spans="1:35" ht="13.5" x14ac:dyDescent="0.25">
      <c r="A85" s="166" t="s">
        <v>129</v>
      </c>
      <c r="B85" s="164"/>
      <c r="C85" s="164"/>
      <c r="D85" s="164"/>
      <c r="E85" s="164"/>
      <c r="F85" s="164"/>
      <c r="M85" s="96" t="s">
        <v>522</v>
      </c>
      <c r="O85" s="170"/>
      <c r="P85" s="171"/>
      <c r="Q85" s="162"/>
    </row>
    <row r="86" spans="1:35" ht="13.5" x14ac:dyDescent="0.25">
      <c r="A86" s="166" t="s">
        <v>130</v>
      </c>
      <c r="B86" s="164"/>
      <c r="C86" s="164"/>
      <c r="D86" s="164"/>
      <c r="E86" s="164"/>
      <c r="F86" s="164"/>
      <c r="M86" s="96" t="s">
        <v>523</v>
      </c>
      <c r="O86" s="170"/>
      <c r="P86" s="171"/>
      <c r="Q86" s="162"/>
    </row>
    <row r="87" spans="1:35" ht="13.5" x14ac:dyDescent="0.25">
      <c r="A87" s="166" t="s">
        <v>131</v>
      </c>
      <c r="B87" s="164"/>
      <c r="C87" s="164"/>
      <c r="D87" s="164"/>
      <c r="E87" s="164"/>
      <c r="F87" s="164"/>
      <c r="M87" s="96" t="s">
        <v>524</v>
      </c>
      <c r="O87" s="172"/>
      <c r="P87" s="173"/>
      <c r="Q87" s="162"/>
    </row>
    <row r="88" spans="1:35" ht="13.5" x14ac:dyDescent="0.25">
      <c r="A88" s="166" t="s">
        <v>132</v>
      </c>
      <c r="B88" s="164"/>
      <c r="C88" s="164"/>
      <c r="D88" s="164"/>
      <c r="E88" s="164"/>
      <c r="F88" s="164"/>
      <c r="M88" s="96" t="s">
        <v>525</v>
      </c>
      <c r="O88" s="174"/>
      <c r="P88" s="175"/>
      <c r="Q88" s="162"/>
    </row>
    <row r="89" spans="1:35" ht="13.5" x14ac:dyDescent="0.25">
      <c r="A89" s="166" t="s">
        <v>133</v>
      </c>
      <c r="B89" s="164"/>
      <c r="C89" s="164"/>
      <c r="D89" s="164"/>
      <c r="E89" s="164"/>
      <c r="F89" s="164"/>
      <c r="M89" s="96" t="s">
        <v>32</v>
      </c>
      <c r="O89" s="172"/>
      <c r="P89" s="173"/>
      <c r="Q89" s="162"/>
    </row>
    <row r="90" spans="1:35" ht="13.5" x14ac:dyDescent="0.25">
      <c r="A90" s="166" t="s">
        <v>134</v>
      </c>
      <c r="B90" s="164"/>
      <c r="C90" s="164"/>
      <c r="D90" s="164"/>
      <c r="E90" s="164"/>
      <c r="F90" s="164"/>
      <c r="O90" s="176"/>
      <c r="P90" s="175"/>
      <c r="Q90" s="162"/>
    </row>
    <row r="91" spans="1:35" ht="13.5" x14ac:dyDescent="0.25">
      <c r="A91" s="166" t="s">
        <v>135</v>
      </c>
      <c r="B91" s="164"/>
      <c r="C91" s="164"/>
      <c r="D91" s="164"/>
      <c r="E91" s="164"/>
      <c r="F91" s="164"/>
      <c r="O91" s="176"/>
      <c r="P91" s="173"/>
      <c r="Q91" s="162"/>
    </row>
    <row r="92" spans="1:35" ht="13.5" x14ac:dyDescent="0.25">
      <c r="A92" s="166" t="s">
        <v>136</v>
      </c>
      <c r="B92" s="164"/>
      <c r="C92" s="164"/>
      <c r="D92" s="164"/>
      <c r="E92" s="164"/>
      <c r="F92" s="164"/>
      <c r="N92" s="168" t="s">
        <v>585</v>
      </c>
      <c r="O92" s="176"/>
      <c r="P92" s="173"/>
      <c r="Q92" s="162"/>
    </row>
    <row r="93" spans="1:35" ht="13.5" x14ac:dyDescent="0.25">
      <c r="A93" s="166" t="s">
        <v>137</v>
      </c>
      <c r="B93" s="164"/>
      <c r="C93" s="164"/>
      <c r="D93" s="164"/>
      <c r="E93" s="164"/>
      <c r="F93" s="164"/>
      <c r="O93" s="176"/>
      <c r="P93" s="173"/>
      <c r="Q93" s="162"/>
    </row>
    <row r="94" spans="1:35" ht="15.75" x14ac:dyDescent="0.25">
      <c r="A94" s="166" t="s">
        <v>138</v>
      </c>
      <c r="B94" s="164"/>
      <c r="C94" s="164"/>
      <c r="D94" s="164"/>
      <c r="E94" s="164"/>
      <c r="F94" s="164"/>
      <c r="N94" s="74" t="s">
        <v>591</v>
      </c>
      <c r="O94" s="74"/>
      <c r="P94" s="177"/>
      <c r="Q94" s="177"/>
      <c r="R94" s="177"/>
      <c r="S94" s="177"/>
      <c r="T94" s="177"/>
      <c r="U94" s="177"/>
      <c r="V94" s="177"/>
      <c r="W94" s="177"/>
    </row>
    <row r="95" spans="1:35" ht="18.75" x14ac:dyDescent="0.25">
      <c r="A95" s="166" t="s">
        <v>139</v>
      </c>
      <c r="B95" s="164"/>
      <c r="C95" s="164"/>
      <c r="D95" s="164"/>
      <c r="E95" s="164"/>
      <c r="F95" s="164"/>
      <c r="M95" s="178"/>
      <c r="N95" s="75"/>
      <c r="O95" s="179"/>
      <c r="P95" s="180"/>
      <c r="Q95" s="178"/>
      <c r="R95" s="178"/>
      <c r="S95" s="178"/>
      <c r="T95" s="178"/>
      <c r="U95" s="178"/>
      <c r="V95" s="178"/>
      <c r="W95" s="178"/>
    </row>
    <row r="96" spans="1:35" ht="18.75" x14ac:dyDescent="0.25">
      <c r="A96" s="166" t="s">
        <v>140</v>
      </c>
      <c r="B96" s="164"/>
      <c r="C96" s="164"/>
      <c r="D96" s="164"/>
      <c r="E96" s="164"/>
      <c r="F96" s="164"/>
      <c r="M96" s="181"/>
      <c r="N96" s="74" t="s">
        <v>592</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141</v>
      </c>
      <c r="B97" s="164"/>
      <c r="C97" s="164"/>
      <c r="D97" s="164"/>
      <c r="E97" s="164"/>
      <c r="F97" s="164"/>
      <c r="M97" s="181"/>
      <c r="N97" s="76" t="s">
        <v>593</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142</v>
      </c>
      <c r="B98" s="164"/>
      <c r="C98" s="164"/>
      <c r="D98" s="164"/>
      <c r="E98" s="164"/>
      <c r="F98" s="164"/>
      <c r="M98" s="181"/>
      <c r="N98" s="77" t="s">
        <v>594</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143</v>
      </c>
      <c r="B99" s="164"/>
      <c r="C99" s="164"/>
      <c r="D99" s="164"/>
      <c r="E99" s="164"/>
      <c r="F99" s="164"/>
      <c r="M99" s="190"/>
      <c r="N99" s="77" t="s">
        <v>595</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144</v>
      </c>
      <c r="B100" s="164"/>
      <c r="C100" s="164"/>
      <c r="D100" s="164"/>
      <c r="E100" s="164"/>
      <c r="F100" s="164"/>
      <c r="M100" s="190"/>
      <c r="N100" s="77" t="s">
        <v>596</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145</v>
      </c>
      <c r="B101" s="164"/>
      <c r="C101" s="164"/>
      <c r="D101" s="164"/>
      <c r="E101" s="164"/>
      <c r="F101" s="164"/>
      <c r="M101" s="191"/>
      <c r="N101" s="76" t="s">
        <v>597</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146</v>
      </c>
      <c r="B102" s="164"/>
      <c r="C102" s="164"/>
      <c r="D102" s="164"/>
      <c r="E102" s="164"/>
      <c r="F102" s="164"/>
      <c r="M102" s="191"/>
      <c r="N102" s="78" t="s">
        <v>598</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147</v>
      </c>
      <c r="B103" s="164"/>
      <c r="C103" s="164"/>
      <c r="D103" s="164"/>
      <c r="E103" s="164"/>
      <c r="F103" s="164"/>
      <c r="M103" s="190"/>
      <c r="N103" s="78" t="s">
        <v>599</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148</v>
      </c>
      <c r="B104" s="164"/>
      <c r="C104" s="164"/>
      <c r="D104" s="164"/>
      <c r="E104" s="164"/>
      <c r="F104" s="164"/>
      <c r="M104" s="192"/>
      <c r="N104" s="74" t="s">
        <v>600</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149</v>
      </c>
      <c r="B105" s="164"/>
      <c r="C105" s="164"/>
      <c r="D105" s="164"/>
      <c r="E105" s="164"/>
      <c r="F105" s="164"/>
      <c r="M105" s="178"/>
      <c r="N105" s="78" t="s">
        <v>601</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150</v>
      </c>
      <c r="B106" s="164"/>
      <c r="C106" s="164"/>
      <c r="D106" s="164"/>
      <c r="E106" s="164"/>
      <c r="F106" s="164"/>
      <c r="M106" s="178"/>
      <c r="N106" s="78" t="s">
        <v>602</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151</v>
      </c>
      <c r="B107" s="164"/>
      <c r="C107" s="164"/>
      <c r="D107" s="164"/>
      <c r="E107" s="164"/>
      <c r="F107" s="164"/>
      <c r="M107" s="178"/>
      <c r="N107" s="78" t="s">
        <v>603</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152</v>
      </c>
      <c r="B108" s="164"/>
      <c r="C108" s="164"/>
      <c r="D108" s="164"/>
      <c r="E108" s="164"/>
      <c r="F108" s="164"/>
      <c r="M108" s="178"/>
      <c r="N108" s="78" t="s">
        <v>604</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153</v>
      </c>
      <c r="B109" s="164"/>
      <c r="C109" s="164"/>
      <c r="D109" s="164"/>
      <c r="E109" s="164"/>
      <c r="F109" s="164"/>
      <c r="M109" s="178"/>
      <c r="N109" s="77" t="s">
        <v>605</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154</v>
      </c>
      <c r="B110" s="164"/>
      <c r="C110" s="164"/>
      <c r="D110" s="164"/>
      <c r="E110" s="164"/>
      <c r="F110" s="164"/>
      <c r="M110" s="178"/>
      <c r="N110" s="79" t="s">
        <v>606</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155</v>
      </c>
      <c r="B111" s="164"/>
      <c r="C111" s="164"/>
      <c r="D111" s="164"/>
      <c r="E111" s="164"/>
      <c r="F111" s="164"/>
      <c r="M111" s="178"/>
      <c r="N111" s="78" t="s">
        <v>607</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156</v>
      </c>
      <c r="B112" s="164"/>
      <c r="C112" s="164"/>
      <c r="D112" s="164"/>
      <c r="E112" s="164"/>
      <c r="F112" s="164"/>
      <c r="M112" s="178"/>
      <c r="N112" s="78" t="s">
        <v>608</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157</v>
      </c>
      <c r="B113" s="164"/>
      <c r="C113" s="164"/>
      <c r="D113" s="164"/>
      <c r="E113" s="164"/>
      <c r="F113" s="164"/>
      <c r="M113" s="178"/>
      <c r="N113" s="78" t="s">
        <v>609</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158</v>
      </c>
      <c r="B114" s="164"/>
      <c r="C114" s="164"/>
      <c r="D114" s="164"/>
      <c r="E114" s="164"/>
      <c r="F114" s="164"/>
      <c r="M114" s="178"/>
      <c r="N114" s="78" t="s">
        <v>610</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159</v>
      </c>
      <c r="B115" s="164"/>
      <c r="C115" s="164"/>
      <c r="D115" s="164"/>
      <c r="E115" s="164"/>
      <c r="F115" s="164"/>
      <c r="M115" s="178"/>
      <c r="N115" s="78" t="s">
        <v>611</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160</v>
      </c>
      <c r="B116" s="164"/>
      <c r="C116" s="164"/>
      <c r="D116" s="164"/>
      <c r="E116" s="164"/>
      <c r="F116" s="164"/>
      <c r="M116" s="178"/>
      <c r="N116" s="78" t="s">
        <v>612</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161</v>
      </c>
      <c r="B117" s="164"/>
      <c r="C117" s="164"/>
      <c r="D117" s="164"/>
      <c r="E117" s="164"/>
      <c r="F117" s="164"/>
      <c r="M117" s="178"/>
      <c r="N117" s="78" t="s">
        <v>613</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162</v>
      </c>
      <c r="B118" s="164"/>
      <c r="C118" s="164"/>
      <c r="D118" s="164"/>
      <c r="E118" s="164"/>
      <c r="F118" s="164"/>
      <c r="M118" s="178"/>
      <c r="N118" s="78" t="s">
        <v>614</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163</v>
      </c>
      <c r="B119" s="164"/>
      <c r="C119" s="164"/>
      <c r="D119" s="164"/>
      <c r="E119" s="164"/>
      <c r="F119" s="164"/>
      <c r="M119" s="178"/>
      <c r="N119" s="78" t="s">
        <v>615</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164</v>
      </c>
      <c r="B120" s="164"/>
      <c r="C120" s="164"/>
      <c r="D120" s="164"/>
      <c r="E120" s="164"/>
      <c r="F120" s="164"/>
      <c r="M120" s="178"/>
      <c r="N120" s="78" t="s">
        <v>616</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165</v>
      </c>
      <c r="B121" s="164"/>
      <c r="C121" s="164"/>
      <c r="D121" s="164"/>
      <c r="E121" s="164"/>
      <c r="F121" s="164"/>
      <c r="M121" s="178"/>
      <c r="N121" s="80" t="s">
        <v>617</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166</v>
      </c>
      <c r="B122" s="164"/>
      <c r="C122" s="164"/>
      <c r="D122" s="164"/>
      <c r="E122" s="164"/>
      <c r="F122" s="164"/>
      <c r="M122" s="178"/>
      <c r="N122" s="78" t="s">
        <v>618</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167</v>
      </c>
      <c r="B123" s="164"/>
      <c r="C123" s="164"/>
      <c r="D123" s="164"/>
      <c r="E123" s="164"/>
      <c r="F123" s="164"/>
      <c r="M123" s="178"/>
      <c r="N123" s="78" t="s">
        <v>619</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168</v>
      </c>
      <c r="B124" s="164"/>
      <c r="C124" s="164"/>
      <c r="D124" s="164"/>
      <c r="E124" s="164"/>
      <c r="F124" s="164"/>
      <c r="M124" s="178"/>
      <c r="N124" s="77" t="s">
        <v>620</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169</v>
      </c>
      <c r="B125" s="164"/>
      <c r="C125" s="164"/>
      <c r="D125" s="164"/>
      <c r="E125" s="164"/>
      <c r="F125" s="164"/>
      <c r="M125" s="178"/>
      <c r="N125" s="78" t="s">
        <v>621</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170</v>
      </c>
      <c r="B126" s="164"/>
      <c r="C126" s="164"/>
      <c r="D126" s="164"/>
      <c r="E126" s="164"/>
      <c r="F126" s="164"/>
      <c r="M126" s="178"/>
      <c r="N126" s="80" t="s">
        <v>622</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171</v>
      </c>
      <c r="B127" s="164"/>
      <c r="C127" s="164"/>
      <c r="D127" s="164"/>
      <c r="E127" s="164"/>
      <c r="F127" s="164"/>
      <c r="M127" s="178"/>
      <c r="N127" s="78" t="s">
        <v>623</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172</v>
      </c>
      <c r="B128" s="164"/>
      <c r="C128" s="164"/>
      <c r="D128" s="164"/>
      <c r="E128" s="164"/>
      <c r="F128" s="164"/>
      <c r="M128" s="178"/>
      <c r="N128" s="80" t="s">
        <v>624</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173</v>
      </c>
      <c r="B129" s="164"/>
      <c r="C129" s="164"/>
      <c r="D129" s="164"/>
      <c r="E129" s="164"/>
      <c r="F129" s="164"/>
      <c r="M129" s="178"/>
      <c r="N129" s="81" t="s">
        <v>625</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174</v>
      </c>
      <c r="B130" s="164"/>
      <c r="C130" s="164"/>
      <c r="D130" s="164"/>
      <c r="E130" s="164"/>
      <c r="F130" s="164"/>
      <c r="M130" s="178"/>
      <c r="N130" s="81" t="s">
        <v>626</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175</v>
      </c>
      <c r="B131" s="164"/>
      <c r="C131" s="164"/>
      <c r="D131" s="164"/>
      <c r="E131" s="164"/>
      <c r="F131" s="164"/>
      <c r="M131" s="178"/>
      <c r="N131" s="81" t="s">
        <v>627</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176</v>
      </c>
      <c r="B132" s="164"/>
      <c r="C132" s="164"/>
      <c r="D132" s="164"/>
      <c r="E132" s="164"/>
      <c r="F132" s="164"/>
      <c r="M132" s="178"/>
      <c r="N132" s="81" t="s">
        <v>628</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177</v>
      </c>
      <c r="B133" s="164"/>
      <c r="C133" s="164"/>
      <c r="D133" s="164"/>
      <c r="E133" s="164"/>
      <c r="F133" s="164"/>
      <c r="M133" s="178"/>
      <c r="N133" s="82" t="s">
        <v>629</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178</v>
      </c>
      <c r="B134" s="164"/>
      <c r="C134" s="164"/>
      <c r="D134" s="164"/>
      <c r="E134" s="164"/>
      <c r="F134" s="164"/>
      <c r="M134" s="178"/>
      <c r="N134" s="81" t="s">
        <v>630</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179</v>
      </c>
      <c r="B135" s="164"/>
      <c r="C135" s="164"/>
      <c r="D135" s="164"/>
      <c r="E135" s="164"/>
      <c r="F135" s="164"/>
      <c r="M135" s="178"/>
      <c r="N135" s="80" t="s">
        <v>631</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180</v>
      </c>
      <c r="B136" s="164"/>
      <c r="C136" s="164"/>
      <c r="D136" s="164"/>
      <c r="E136" s="164"/>
      <c r="F136" s="164"/>
      <c r="M136" s="178"/>
      <c r="N136" s="78" t="s">
        <v>632</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181</v>
      </c>
      <c r="B137" s="164"/>
      <c r="C137" s="164"/>
      <c r="D137" s="164"/>
      <c r="E137" s="164"/>
      <c r="F137" s="164"/>
      <c r="M137" s="178"/>
      <c r="N137" s="78" t="s">
        <v>633</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182</v>
      </c>
      <c r="B138" s="164"/>
      <c r="C138" s="164"/>
      <c r="D138" s="164"/>
      <c r="E138" s="164"/>
      <c r="F138" s="164"/>
      <c r="M138" s="178"/>
      <c r="N138" s="78" t="s">
        <v>634</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183</v>
      </c>
      <c r="B139" s="164"/>
      <c r="C139" s="164"/>
      <c r="D139" s="164"/>
      <c r="E139" s="164"/>
      <c r="F139" s="164"/>
      <c r="M139" s="178"/>
      <c r="N139" s="78" t="s">
        <v>635</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184</v>
      </c>
      <c r="B140" s="164"/>
      <c r="C140" s="164"/>
      <c r="D140" s="164"/>
      <c r="E140" s="164"/>
      <c r="F140" s="164"/>
      <c r="M140" s="178"/>
      <c r="N140" s="78" t="s">
        <v>636</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185</v>
      </c>
      <c r="B141" s="164"/>
      <c r="C141" s="164"/>
      <c r="D141" s="164"/>
      <c r="E141" s="164"/>
      <c r="F141" s="164"/>
      <c r="M141" s="178"/>
      <c r="N141" s="78" t="s">
        <v>637</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186</v>
      </c>
      <c r="B142" s="164"/>
      <c r="C142" s="164"/>
      <c r="D142" s="164"/>
      <c r="E142" s="164"/>
      <c r="F142" s="164"/>
      <c r="M142" s="178"/>
      <c r="N142" s="78" t="s">
        <v>638</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187</v>
      </c>
      <c r="B143" s="164"/>
      <c r="C143" s="164"/>
      <c r="D143" s="164"/>
      <c r="E143" s="164"/>
      <c r="F143" s="164"/>
      <c r="M143" s="178"/>
      <c r="N143" s="78" t="s">
        <v>639</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188</v>
      </c>
      <c r="B144" s="164"/>
      <c r="C144" s="164"/>
      <c r="D144" s="164"/>
      <c r="E144" s="164"/>
      <c r="F144" s="164"/>
      <c r="M144" s="178"/>
      <c r="N144" s="78" t="s">
        <v>640</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189</v>
      </c>
      <c r="B145" s="164"/>
      <c r="C145" s="164"/>
      <c r="D145" s="164"/>
      <c r="E145" s="164"/>
      <c r="F145" s="164"/>
      <c r="M145" s="178"/>
      <c r="N145" s="78" t="s">
        <v>641</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190</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191</v>
      </c>
      <c r="B147" s="164"/>
      <c r="C147" s="164"/>
      <c r="D147" s="164"/>
      <c r="E147" s="164"/>
      <c r="F147" s="164"/>
      <c r="N147" s="74" t="s">
        <v>642</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192</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193</v>
      </c>
      <c r="B149" s="164"/>
      <c r="C149" s="164"/>
      <c r="D149" s="164"/>
      <c r="E149" s="164"/>
      <c r="F149" s="164"/>
      <c r="M149" s="177"/>
      <c r="N149" s="74" t="s">
        <v>643</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194</v>
      </c>
      <c r="B150" s="164"/>
      <c r="C150" s="164"/>
      <c r="D150" s="164"/>
      <c r="E150" s="164"/>
      <c r="F150" s="164"/>
      <c r="M150" s="195"/>
      <c r="N150" s="79" t="s">
        <v>644</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195</v>
      </c>
      <c r="B151" s="164"/>
      <c r="C151" s="164"/>
      <c r="D151" s="164"/>
      <c r="E151" s="164"/>
      <c r="F151" s="164"/>
      <c r="M151" s="210"/>
      <c r="N151" s="78" t="s">
        <v>645</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196</v>
      </c>
      <c r="B152" s="164"/>
      <c r="C152" s="164"/>
      <c r="D152" s="164"/>
      <c r="E152" s="164"/>
      <c r="F152" s="164"/>
      <c r="M152" s="213"/>
      <c r="N152" s="78" t="s">
        <v>646</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197</v>
      </c>
      <c r="B153" s="164"/>
      <c r="C153" s="164"/>
      <c r="D153" s="164"/>
      <c r="E153" s="164"/>
      <c r="F153" s="164"/>
      <c r="M153" s="213"/>
      <c r="N153" s="78" t="s">
        <v>647</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198</v>
      </c>
      <c r="B154" s="164"/>
      <c r="C154" s="164"/>
      <c r="D154" s="164"/>
      <c r="E154" s="164"/>
      <c r="F154" s="164"/>
      <c r="M154" s="213"/>
      <c r="N154" s="78" t="s">
        <v>648</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199</v>
      </c>
      <c r="B155" s="164"/>
      <c r="C155" s="164"/>
      <c r="D155" s="164"/>
      <c r="E155" s="164"/>
      <c r="F155" s="164"/>
      <c r="M155" s="213"/>
      <c r="N155" s="78" t="s">
        <v>649</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200</v>
      </c>
      <c r="B156" s="164"/>
      <c r="C156" s="164"/>
      <c r="D156" s="164"/>
      <c r="E156" s="164"/>
      <c r="F156" s="164"/>
      <c r="M156" s="210"/>
      <c r="N156" s="78" t="s">
        <v>650</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201</v>
      </c>
      <c r="B157" s="164"/>
      <c r="C157" s="164"/>
      <c r="D157" s="164"/>
      <c r="E157" s="164"/>
      <c r="F157" s="164"/>
      <c r="M157" s="210"/>
      <c r="N157" s="79" t="s">
        <v>651</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202</v>
      </c>
      <c r="B158" s="164"/>
      <c r="C158" s="164"/>
      <c r="D158" s="164"/>
      <c r="E158" s="164"/>
      <c r="F158" s="164"/>
      <c r="M158" s="216"/>
      <c r="N158" s="78" t="s">
        <v>652</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203</v>
      </c>
      <c r="B159" s="164"/>
      <c r="C159" s="164"/>
      <c r="D159" s="164"/>
      <c r="E159" s="164"/>
      <c r="F159" s="164"/>
      <c r="M159" s="217"/>
      <c r="N159" s="78" t="s">
        <v>653</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204</v>
      </c>
      <c r="B160" s="164"/>
      <c r="C160" s="164"/>
      <c r="D160" s="164"/>
      <c r="E160" s="164"/>
      <c r="F160" s="164"/>
      <c r="M160" s="217"/>
      <c r="N160" s="78" t="s">
        <v>654</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205</v>
      </c>
      <c r="B161" s="164"/>
      <c r="C161" s="164"/>
      <c r="D161" s="164"/>
      <c r="E161" s="164"/>
      <c r="F161" s="164"/>
      <c r="M161" s="217"/>
      <c r="N161" s="78" t="s">
        <v>655</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206</v>
      </c>
      <c r="B162" s="164"/>
      <c r="C162" s="164"/>
      <c r="D162" s="164"/>
      <c r="E162" s="164"/>
      <c r="F162" s="164"/>
      <c r="M162" s="217"/>
      <c r="N162" s="78" t="s">
        <v>656</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207</v>
      </c>
      <c r="B163" s="164"/>
      <c r="C163" s="164"/>
      <c r="D163" s="164"/>
      <c r="E163" s="164"/>
      <c r="F163" s="164"/>
      <c r="M163" s="217"/>
      <c r="N163" s="78" t="s">
        <v>657</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208</v>
      </c>
      <c r="B164" s="164"/>
      <c r="C164" s="164"/>
      <c r="D164" s="164"/>
      <c r="E164" s="164"/>
      <c r="F164" s="164"/>
      <c r="M164" s="217"/>
      <c r="N164" s="78" t="s">
        <v>658</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209</v>
      </c>
      <c r="B165" s="164"/>
      <c r="C165" s="164"/>
      <c r="D165" s="164"/>
      <c r="E165" s="164"/>
      <c r="F165" s="164"/>
      <c r="M165" s="217"/>
      <c r="N165" s="79" t="s">
        <v>659</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210</v>
      </c>
      <c r="B166" s="164"/>
      <c r="C166" s="164"/>
      <c r="D166" s="164"/>
      <c r="E166" s="164"/>
      <c r="F166" s="164"/>
      <c r="M166" s="217"/>
      <c r="N166" s="78" t="s">
        <v>660</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211</v>
      </c>
      <c r="B167" s="164"/>
      <c r="C167" s="164"/>
      <c r="D167" s="164"/>
      <c r="E167" s="164"/>
      <c r="F167" s="164"/>
      <c r="M167" s="217"/>
      <c r="N167" s="78" t="s">
        <v>661</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212</v>
      </c>
      <c r="B168" s="164"/>
      <c r="C168" s="164"/>
      <c r="D168" s="164"/>
      <c r="E168" s="164"/>
      <c r="F168" s="164"/>
      <c r="M168" s="217"/>
      <c r="N168" s="78" t="s">
        <v>662</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213</v>
      </c>
      <c r="B169" s="164"/>
      <c r="C169" s="164"/>
      <c r="D169" s="164"/>
      <c r="E169" s="164"/>
      <c r="F169" s="164"/>
      <c r="M169" s="217"/>
      <c r="N169" s="78" t="s">
        <v>663</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214</v>
      </c>
      <c r="B170" s="164"/>
      <c r="C170" s="164"/>
      <c r="D170" s="164"/>
      <c r="E170" s="164"/>
      <c r="F170" s="164"/>
      <c r="M170" s="217"/>
      <c r="N170" s="78" t="s">
        <v>664</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215</v>
      </c>
      <c r="B171" s="164"/>
      <c r="C171" s="164"/>
      <c r="D171" s="164"/>
      <c r="E171" s="164"/>
      <c r="F171" s="164"/>
      <c r="M171" s="217"/>
      <c r="N171" s="78" t="s">
        <v>665</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216</v>
      </c>
      <c r="B172" s="164"/>
      <c r="C172" s="164"/>
      <c r="D172" s="164"/>
      <c r="E172" s="164"/>
      <c r="F172" s="164"/>
      <c r="M172" s="217"/>
      <c r="N172" s="78" t="s">
        <v>666</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217</v>
      </c>
      <c r="B173" s="164"/>
      <c r="C173" s="164"/>
      <c r="D173" s="164"/>
      <c r="E173" s="164"/>
      <c r="F173" s="164"/>
      <c r="M173" s="217"/>
      <c r="N173" s="78" t="s">
        <v>667</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218</v>
      </c>
      <c r="B174" s="164"/>
      <c r="C174" s="164"/>
      <c r="D174" s="164"/>
      <c r="E174" s="164"/>
      <c r="F174" s="164"/>
      <c r="M174" s="217"/>
      <c r="N174" s="78" t="s">
        <v>668</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219</v>
      </c>
      <c r="B175" s="164"/>
      <c r="C175" s="164"/>
      <c r="D175" s="164"/>
      <c r="E175" s="164"/>
      <c r="F175" s="164"/>
      <c r="M175" s="217"/>
      <c r="N175" s="78" t="s">
        <v>669</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220</v>
      </c>
      <c r="B176" s="164"/>
      <c r="C176" s="164"/>
      <c r="D176" s="164"/>
      <c r="E176" s="164"/>
      <c r="F176" s="164"/>
      <c r="M176" s="217"/>
      <c r="N176" s="77" t="s">
        <v>670</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221</v>
      </c>
      <c r="B177" s="164"/>
      <c r="C177" s="164"/>
      <c r="D177" s="164"/>
      <c r="E177" s="164"/>
      <c r="F177" s="164"/>
      <c r="M177" s="217"/>
      <c r="N177" s="80" t="s">
        <v>671</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222</v>
      </c>
      <c r="B178" s="164"/>
      <c r="C178" s="164"/>
      <c r="D178" s="164"/>
      <c r="E178" s="164"/>
      <c r="F178" s="164"/>
      <c r="M178" s="217"/>
      <c r="N178" s="78" t="s">
        <v>672</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223</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224</v>
      </c>
      <c r="B180" s="164"/>
      <c r="C180" s="164"/>
      <c r="D180" s="164"/>
      <c r="E180" s="164"/>
      <c r="F180" s="164"/>
      <c r="N180" s="74" t="s">
        <v>673</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225</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226</v>
      </c>
      <c r="B182" s="164"/>
      <c r="C182" s="164"/>
      <c r="D182" s="164"/>
      <c r="E182" s="164"/>
      <c r="F182" s="164"/>
      <c r="M182" s="224"/>
      <c r="N182" s="79" t="s">
        <v>674</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227</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228</v>
      </c>
      <c r="B184" s="164"/>
      <c r="C184" s="164"/>
      <c r="D184" s="164"/>
      <c r="E184" s="164"/>
      <c r="F184" s="164"/>
      <c r="M184" s="181"/>
      <c r="N184" s="86" t="s">
        <v>675</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229</v>
      </c>
      <c r="B185" s="164"/>
      <c r="C185" s="164"/>
      <c r="D185" s="164"/>
      <c r="E185" s="164"/>
      <c r="F185" s="164"/>
      <c r="M185" s="229"/>
      <c r="N185" s="78" t="s">
        <v>676</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230</v>
      </c>
      <c r="B186" s="164"/>
      <c r="C186" s="164"/>
      <c r="D186" s="164"/>
      <c r="E186" s="164"/>
      <c r="F186" s="164"/>
      <c r="M186" s="229"/>
      <c r="N186" s="78" t="s">
        <v>677</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231</v>
      </c>
      <c r="B187" s="164"/>
      <c r="C187" s="164"/>
      <c r="D187" s="164"/>
      <c r="E187" s="164"/>
      <c r="F187" s="164"/>
      <c r="M187" s="229"/>
      <c r="N187" s="78" t="s">
        <v>678</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232</v>
      </c>
      <c r="B188" s="164"/>
      <c r="C188" s="164"/>
      <c r="D188" s="164"/>
      <c r="E188" s="164"/>
      <c r="F188" s="164"/>
      <c r="M188" s="229"/>
      <c r="N188" s="78" t="s">
        <v>679</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233</v>
      </c>
      <c r="B189" s="164"/>
      <c r="C189" s="164"/>
      <c r="D189" s="164"/>
      <c r="E189" s="164"/>
      <c r="F189" s="164"/>
      <c r="M189" s="229"/>
      <c r="N189" s="78" t="s">
        <v>680</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234</v>
      </c>
      <c r="B190" s="164"/>
      <c r="C190" s="164"/>
      <c r="D190" s="164"/>
      <c r="E190" s="164"/>
      <c r="F190" s="164"/>
      <c r="M190" s="213"/>
      <c r="N190" s="87" t="s">
        <v>681</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235</v>
      </c>
      <c r="B191" s="164"/>
      <c r="C191" s="164"/>
      <c r="D191" s="164"/>
      <c r="E191" s="164"/>
      <c r="F191" s="164"/>
      <c r="M191" s="230"/>
      <c r="N191" s="78" t="s">
        <v>682</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236</v>
      </c>
      <c r="B192" s="164"/>
      <c r="C192" s="164"/>
      <c r="D192" s="164"/>
      <c r="E192" s="164"/>
      <c r="F192" s="164"/>
      <c r="M192" s="217"/>
      <c r="N192" s="78" t="s">
        <v>683</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237</v>
      </c>
      <c r="B193" s="164"/>
      <c r="C193" s="164"/>
      <c r="D193" s="164"/>
      <c r="E193" s="164"/>
      <c r="F193" s="164"/>
      <c r="M193" s="193"/>
      <c r="N193" s="78" t="s">
        <v>684</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238</v>
      </c>
      <c r="B194" s="164"/>
      <c r="C194" s="164"/>
      <c r="D194" s="164"/>
      <c r="E194" s="164"/>
      <c r="F194" s="164"/>
      <c r="M194" s="193"/>
      <c r="N194" s="78" t="s">
        <v>685</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239</v>
      </c>
      <c r="B195" s="164"/>
      <c r="C195" s="164"/>
      <c r="D195" s="164"/>
      <c r="E195" s="164"/>
      <c r="F195" s="164"/>
      <c r="M195" s="193"/>
      <c r="N195" s="78" t="s">
        <v>686</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240</v>
      </c>
      <c r="B196" s="164"/>
      <c r="C196" s="164"/>
      <c r="D196" s="164"/>
      <c r="E196" s="164"/>
      <c r="F196" s="164"/>
      <c r="M196" s="193"/>
      <c r="N196" s="78" t="s">
        <v>687</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241</v>
      </c>
      <c r="B197" s="164"/>
      <c r="C197" s="164"/>
      <c r="D197" s="164"/>
      <c r="E197" s="164"/>
      <c r="F197" s="164"/>
      <c r="M197" s="193"/>
      <c r="N197" s="78" t="s">
        <v>688</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242</v>
      </c>
      <c r="B198" s="164"/>
      <c r="C198" s="164"/>
      <c r="D198" s="164"/>
      <c r="E198" s="164"/>
      <c r="F198" s="164"/>
      <c r="M198" s="193"/>
      <c r="N198" s="78" t="s">
        <v>689</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243</v>
      </c>
      <c r="B199" s="164"/>
      <c r="C199" s="164"/>
      <c r="D199" s="164"/>
      <c r="E199" s="164"/>
      <c r="F199" s="164"/>
      <c r="M199" s="193"/>
      <c r="N199" s="78" t="s">
        <v>690</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244</v>
      </c>
      <c r="B200" s="164"/>
      <c r="C200" s="164"/>
      <c r="D200" s="164"/>
      <c r="E200" s="164"/>
      <c r="F200" s="164"/>
      <c r="M200" s="193"/>
      <c r="N200" s="78" t="s">
        <v>691</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245</v>
      </c>
      <c r="B201" s="164"/>
      <c r="C201" s="164"/>
      <c r="D201" s="164"/>
      <c r="E201" s="164"/>
      <c r="F201" s="164"/>
      <c r="M201" s="193"/>
      <c r="N201" s="78" t="s">
        <v>692</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246</v>
      </c>
      <c r="B202" s="164"/>
      <c r="C202" s="164"/>
      <c r="D202" s="164"/>
      <c r="E202" s="164"/>
      <c r="F202" s="164"/>
      <c r="M202" s="193"/>
      <c r="N202" s="78" t="s">
        <v>693</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247</v>
      </c>
      <c r="B203" s="164"/>
      <c r="C203" s="164"/>
      <c r="D203" s="164"/>
      <c r="E203" s="164"/>
      <c r="F203" s="164"/>
      <c r="M203" s="193"/>
      <c r="N203" s="78" t="s">
        <v>694</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248</v>
      </c>
      <c r="B204" s="164"/>
      <c r="C204" s="164"/>
      <c r="D204" s="164"/>
      <c r="E204" s="164"/>
      <c r="F204" s="164"/>
      <c r="M204" s="193"/>
      <c r="N204" s="88" t="s">
        <v>695</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249</v>
      </c>
      <c r="B205" s="164"/>
      <c r="C205" s="164"/>
      <c r="D205" s="164"/>
      <c r="E205" s="164"/>
      <c r="F205" s="164"/>
      <c r="M205" s="193"/>
      <c r="N205" s="78" t="s">
        <v>696</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250</v>
      </c>
      <c r="B206" s="164"/>
      <c r="C206" s="164"/>
      <c r="D206" s="164"/>
      <c r="E206" s="164"/>
      <c r="F206" s="164"/>
      <c r="M206" s="193"/>
      <c r="N206" s="78" t="s">
        <v>697</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251</v>
      </c>
      <c r="B207" s="164"/>
      <c r="C207" s="164"/>
      <c r="D207" s="164"/>
      <c r="E207" s="164"/>
      <c r="F207" s="164"/>
      <c r="M207" s="193"/>
      <c r="N207" s="78" t="s">
        <v>698</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252</v>
      </c>
      <c r="B208" s="164"/>
      <c r="C208" s="164"/>
      <c r="D208" s="164"/>
      <c r="E208" s="164"/>
      <c r="F208" s="164"/>
      <c r="M208" s="193"/>
      <c r="N208" s="78" t="s">
        <v>699</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253</v>
      </c>
      <c r="B209" s="164"/>
      <c r="C209" s="164"/>
      <c r="D209" s="164"/>
      <c r="E209" s="164"/>
      <c r="F209" s="164"/>
      <c r="M209" s="193"/>
      <c r="N209" s="78" t="s">
        <v>700</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254</v>
      </c>
      <c r="B210" s="164"/>
      <c r="C210" s="164"/>
      <c r="D210" s="164"/>
      <c r="E210" s="164"/>
      <c r="F210" s="164"/>
      <c r="M210" s="193"/>
      <c r="N210" s="78" t="s">
        <v>701</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255</v>
      </c>
      <c r="B211" s="164"/>
      <c r="C211" s="164"/>
      <c r="D211" s="164"/>
      <c r="E211" s="164"/>
      <c r="F211" s="164"/>
      <c r="M211" s="193"/>
      <c r="N211" s="88" t="s">
        <v>702</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256</v>
      </c>
      <c r="B212" s="164"/>
      <c r="C212" s="164"/>
      <c r="D212" s="164"/>
      <c r="E212" s="164"/>
      <c r="F212" s="164"/>
      <c r="M212" s="193"/>
      <c r="N212" s="78" t="s">
        <v>703</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257</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258</v>
      </c>
      <c r="B214" s="164"/>
      <c r="C214" s="164"/>
      <c r="D214" s="164"/>
      <c r="E214" s="164"/>
      <c r="F214" s="164"/>
      <c r="M214" s="193"/>
      <c r="N214" s="76" t="s">
        <v>704</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259</v>
      </c>
      <c r="B215" s="164"/>
      <c r="C215" s="164"/>
      <c r="D215" s="164"/>
      <c r="E215" s="164"/>
      <c r="F215" s="164"/>
      <c r="M215" s="193"/>
      <c r="N215" s="78" t="s">
        <v>705</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260</v>
      </c>
      <c r="B216" s="164"/>
      <c r="C216" s="164"/>
      <c r="D216" s="164"/>
      <c r="E216" s="164"/>
      <c r="F216" s="164"/>
      <c r="M216" s="193"/>
      <c r="N216" s="78" t="s">
        <v>706</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261</v>
      </c>
      <c r="B217" s="164"/>
      <c r="C217" s="164"/>
      <c r="D217" s="164"/>
      <c r="E217" s="164"/>
      <c r="F217" s="164"/>
      <c r="M217" s="193"/>
      <c r="N217" s="78" t="s">
        <v>707</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262</v>
      </c>
      <c r="B218" s="164"/>
      <c r="C218" s="164"/>
      <c r="D218" s="164"/>
      <c r="E218" s="164"/>
      <c r="F218" s="164"/>
      <c r="M218" s="193"/>
      <c r="N218" s="78" t="s">
        <v>708</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263</v>
      </c>
      <c r="B219" s="164"/>
      <c r="C219" s="164"/>
      <c r="D219" s="164"/>
      <c r="E219" s="164"/>
      <c r="F219" s="164"/>
      <c r="M219" s="193"/>
      <c r="N219" s="78" t="s">
        <v>709</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264</v>
      </c>
      <c r="B220" s="164"/>
      <c r="C220" s="164"/>
      <c r="D220" s="164"/>
      <c r="E220" s="164"/>
      <c r="F220" s="164"/>
      <c r="M220" s="193"/>
      <c r="N220" s="78" t="s">
        <v>710</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265</v>
      </c>
      <c r="B221" s="164"/>
      <c r="C221" s="164"/>
      <c r="D221" s="164"/>
      <c r="E221" s="164"/>
      <c r="F221" s="164"/>
      <c r="M221" s="193"/>
      <c r="N221" s="78" t="s">
        <v>711</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266</v>
      </c>
      <c r="B222" s="164"/>
      <c r="C222" s="164"/>
      <c r="D222" s="164"/>
      <c r="E222" s="164"/>
      <c r="F222" s="164"/>
      <c r="M222" s="193"/>
      <c r="N222" s="78" t="s">
        <v>712</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267</v>
      </c>
      <c r="B223" s="164"/>
      <c r="C223" s="164"/>
      <c r="D223" s="164"/>
      <c r="E223" s="164"/>
      <c r="F223" s="164"/>
      <c r="M223" s="193"/>
      <c r="N223" s="78" t="s">
        <v>713</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268</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269</v>
      </c>
      <c r="B225" s="164"/>
      <c r="C225" s="164"/>
      <c r="D225" s="164"/>
      <c r="E225" s="164"/>
      <c r="F225" s="164"/>
      <c r="M225" s="193"/>
      <c r="N225" s="74" t="s">
        <v>714</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270</v>
      </c>
      <c r="B226" s="164"/>
      <c r="C226" s="164"/>
      <c r="D226" s="164"/>
      <c r="E226" s="164"/>
      <c r="F226" s="164"/>
      <c r="M226" s="193"/>
      <c r="N226" s="78" t="s">
        <v>715</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271</v>
      </c>
      <c r="B227" s="164"/>
      <c r="C227" s="164"/>
      <c r="D227" s="164"/>
      <c r="E227" s="164"/>
      <c r="F227" s="164"/>
      <c r="M227" s="193"/>
      <c r="N227" s="78" t="s">
        <v>716</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272</v>
      </c>
      <c r="B228" s="164"/>
      <c r="C228" s="164"/>
      <c r="D228" s="164"/>
      <c r="E228" s="164"/>
      <c r="F228" s="164"/>
      <c r="M228" s="193"/>
      <c r="N228" s="78" t="s">
        <v>717</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273</v>
      </c>
      <c r="B229" s="164"/>
      <c r="C229" s="164"/>
      <c r="D229" s="164"/>
      <c r="E229" s="164"/>
      <c r="F229" s="164"/>
      <c r="M229" s="193"/>
      <c r="N229" s="78" t="s">
        <v>718</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274</v>
      </c>
      <c r="B230" s="164"/>
      <c r="C230" s="164"/>
      <c r="D230" s="164"/>
      <c r="E230" s="164"/>
      <c r="F230" s="164"/>
      <c r="M230" s="193"/>
      <c r="N230" s="78" t="s">
        <v>719</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275</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276</v>
      </c>
      <c r="B232" s="164"/>
      <c r="C232" s="164"/>
      <c r="D232" s="164"/>
      <c r="E232" s="164"/>
      <c r="F232" s="164"/>
      <c r="N232" s="74" t="s">
        <v>720</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277</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278</v>
      </c>
      <c r="B234" s="164"/>
      <c r="C234" s="164"/>
      <c r="D234" s="164"/>
      <c r="E234" s="164"/>
      <c r="F234" s="164"/>
      <c r="M234" s="224"/>
      <c r="N234" s="76" t="s">
        <v>721</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279</v>
      </c>
      <c r="B235" s="164"/>
      <c r="C235" s="164"/>
      <c r="D235" s="164"/>
      <c r="E235" s="164"/>
      <c r="F235" s="164"/>
      <c r="M235" s="181"/>
      <c r="N235" s="86" t="s">
        <v>722</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280</v>
      </c>
      <c r="B236" s="164"/>
      <c r="C236" s="164"/>
      <c r="D236" s="164"/>
      <c r="E236" s="164"/>
      <c r="F236" s="164"/>
      <c r="M236" s="210"/>
      <c r="N236" s="78" t="s">
        <v>723</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281</v>
      </c>
      <c r="B237" s="164"/>
      <c r="C237" s="164"/>
      <c r="D237" s="164"/>
      <c r="E237" s="164"/>
      <c r="F237" s="164"/>
      <c r="M237" s="213"/>
      <c r="N237" s="78" t="s">
        <v>724</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282</v>
      </c>
      <c r="B238" s="164"/>
      <c r="C238" s="164"/>
      <c r="D238" s="164"/>
      <c r="E238" s="164"/>
      <c r="F238" s="164"/>
      <c r="M238" s="213"/>
      <c r="N238" s="78" t="s">
        <v>725</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283</v>
      </c>
      <c r="B239" s="164"/>
      <c r="C239" s="164"/>
      <c r="D239" s="164"/>
      <c r="E239" s="164"/>
      <c r="F239" s="164"/>
      <c r="M239" s="213"/>
      <c r="N239" s="78" t="s">
        <v>726</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284</v>
      </c>
      <c r="B240" s="164"/>
      <c r="C240" s="164"/>
      <c r="D240" s="164"/>
      <c r="E240" s="164"/>
      <c r="F240" s="164"/>
      <c r="M240" s="213"/>
      <c r="N240" s="78" t="s">
        <v>727</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285</v>
      </c>
      <c r="B241" s="164"/>
      <c r="C241" s="164"/>
      <c r="D241" s="164"/>
      <c r="E241" s="164"/>
      <c r="F241" s="164"/>
      <c r="M241" s="213"/>
      <c r="N241" s="78" t="s">
        <v>728</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286</v>
      </c>
      <c r="B242" s="164"/>
      <c r="C242" s="164"/>
      <c r="D242" s="164"/>
      <c r="E242" s="164"/>
      <c r="F242" s="164"/>
      <c r="M242" s="213"/>
      <c r="N242" s="78" t="s">
        <v>729</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287</v>
      </c>
      <c r="B243" s="164"/>
      <c r="C243" s="164"/>
      <c r="D243" s="164"/>
      <c r="E243" s="164"/>
      <c r="F243" s="164"/>
      <c r="M243" s="213"/>
      <c r="N243" s="78" t="s">
        <v>730</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288</v>
      </c>
      <c r="B244" s="164"/>
      <c r="C244" s="164"/>
      <c r="D244" s="164"/>
      <c r="E244" s="164"/>
      <c r="F244" s="164"/>
      <c r="M244" s="213"/>
      <c r="N244" s="78" t="s">
        <v>731</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289</v>
      </c>
      <c r="B245" s="164"/>
      <c r="C245" s="164"/>
      <c r="D245" s="164"/>
      <c r="E245" s="164"/>
      <c r="F245" s="164"/>
      <c r="M245" s="213"/>
      <c r="N245" s="78" t="s">
        <v>732</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290</v>
      </c>
      <c r="B246" s="164"/>
      <c r="C246" s="164"/>
      <c r="D246" s="164"/>
      <c r="E246" s="164"/>
      <c r="F246" s="164"/>
      <c r="M246" s="213"/>
      <c r="N246" s="78" t="s">
        <v>733</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291</v>
      </c>
      <c r="B247" s="164"/>
      <c r="C247" s="164"/>
      <c r="D247" s="164"/>
      <c r="E247" s="164"/>
      <c r="F247" s="164"/>
      <c r="M247" s="213"/>
      <c r="N247" s="78" t="s">
        <v>734</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292</v>
      </c>
      <c r="B248" s="164"/>
      <c r="C248" s="164"/>
      <c r="D248" s="164"/>
      <c r="E248" s="164"/>
      <c r="F248" s="164"/>
      <c r="M248" s="213"/>
      <c r="N248" s="78" t="s">
        <v>735</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293</v>
      </c>
      <c r="B249" s="164"/>
      <c r="C249" s="164"/>
      <c r="D249" s="164"/>
      <c r="E249" s="164"/>
      <c r="F249" s="164"/>
      <c r="M249" s="213"/>
      <c r="N249" s="78" t="s">
        <v>736</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294</v>
      </c>
      <c r="B250" s="164"/>
      <c r="C250" s="164"/>
      <c r="D250" s="164"/>
      <c r="E250" s="164"/>
      <c r="F250" s="164"/>
      <c r="M250" s="210"/>
      <c r="N250" s="78" t="s">
        <v>737</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295</v>
      </c>
      <c r="B251" s="164"/>
      <c r="C251" s="164"/>
      <c r="D251" s="164"/>
      <c r="E251" s="164"/>
      <c r="F251" s="164"/>
      <c r="M251" s="210"/>
      <c r="N251" s="78" t="s">
        <v>738</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296</v>
      </c>
      <c r="B252" s="164"/>
      <c r="C252" s="164"/>
      <c r="D252" s="164"/>
      <c r="E252" s="164"/>
      <c r="F252" s="164"/>
      <c r="M252" s="181"/>
      <c r="N252" s="86" t="s">
        <v>739</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297</v>
      </c>
      <c r="B253" s="164"/>
      <c r="C253" s="164"/>
      <c r="D253" s="164"/>
      <c r="E253" s="164"/>
      <c r="F253" s="164"/>
      <c r="M253" s="213"/>
      <c r="N253" s="78" t="s">
        <v>740</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298</v>
      </c>
      <c r="B254" s="164"/>
      <c r="C254" s="164"/>
      <c r="D254" s="164"/>
      <c r="E254" s="164"/>
      <c r="F254" s="164"/>
      <c r="M254" s="213"/>
      <c r="N254" s="78" t="s">
        <v>741</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299</v>
      </c>
      <c r="B255" s="164"/>
      <c r="C255" s="164"/>
      <c r="D255" s="164"/>
      <c r="E255" s="164"/>
      <c r="F255" s="164"/>
      <c r="M255" s="213"/>
      <c r="N255" s="78" t="s">
        <v>742</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300</v>
      </c>
      <c r="B256" s="164"/>
      <c r="C256" s="164"/>
      <c r="D256" s="164"/>
      <c r="E256" s="164"/>
      <c r="F256" s="164"/>
      <c r="M256" s="213"/>
      <c r="N256" s="78" t="s">
        <v>743</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301</v>
      </c>
      <c r="B257" s="164"/>
      <c r="C257" s="164"/>
      <c r="D257" s="164"/>
      <c r="E257" s="164"/>
      <c r="F257" s="164"/>
      <c r="M257" s="246"/>
      <c r="N257" s="78" t="s">
        <v>744</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302</v>
      </c>
      <c r="B258" s="164"/>
      <c r="C258" s="164"/>
      <c r="D258" s="164"/>
      <c r="E258" s="164"/>
      <c r="F258" s="164"/>
      <c r="M258" s="245"/>
      <c r="N258" s="78" t="s">
        <v>745</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303</v>
      </c>
      <c r="B259" s="164"/>
      <c r="C259" s="164"/>
      <c r="D259" s="164"/>
      <c r="E259" s="164"/>
      <c r="F259" s="164"/>
      <c r="M259" s="245"/>
      <c r="N259" s="78" t="s">
        <v>746</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304</v>
      </c>
      <c r="B260" s="164"/>
      <c r="C260" s="164"/>
      <c r="D260" s="164"/>
      <c r="E260" s="164"/>
      <c r="F260" s="164"/>
      <c r="M260" s="245"/>
      <c r="N260" s="78" t="s">
        <v>747</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305</v>
      </c>
      <c r="B261" s="164"/>
      <c r="C261" s="164"/>
      <c r="D261" s="164"/>
      <c r="E261" s="164"/>
      <c r="F261" s="164"/>
      <c r="M261" s="245"/>
      <c r="N261" s="78" t="s">
        <v>748</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306</v>
      </c>
      <c r="B262" s="164"/>
      <c r="C262" s="164"/>
      <c r="D262" s="164"/>
      <c r="E262" s="164"/>
      <c r="F262" s="164"/>
      <c r="M262" s="245"/>
      <c r="N262" s="78" t="s">
        <v>749</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307</v>
      </c>
      <c r="B263" s="164"/>
      <c r="C263" s="164"/>
      <c r="D263" s="164"/>
      <c r="E263" s="164"/>
      <c r="F263" s="164"/>
      <c r="M263" s="245"/>
      <c r="N263" s="81" t="s">
        <v>750</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308</v>
      </c>
      <c r="B264" s="164"/>
      <c r="C264" s="164"/>
      <c r="D264" s="164"/>
      <c r="E264" s="164"/>
      <c r="F264" s="164"/>
      <c r="M264" s="245"/>
      <c r="N264" s="81" t="s">
        <v>751</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309</v>
      </c>
      <c r="B265" s="164"/>
      <c r="C265" s="164"/>
      <c r="D265" s="164"/>
      <c r="E265" s="164"/>
      <c r="F265" s="164"/>
      <c r="M265" s="245"/>
      <c r="N265" s="81" t="s">
        <v>752</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310</v>
      </c>
      <c r="B266" s="164"/>
      <c r="C266" s="164"/>
      <c r="D266" s="164"/>
      <c r="E266" s="164"/>
      <c r="F266" s="164"/>
      <c r="M266" s="251"/>
      <c r="N266" s="78" t="s">
        <v>753</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311</v>
      </c>
      <c r="B267" s="164"/>
      <c r="C267" s="164"/>
      <c r="D267" s="164"/>
      <c r="E267" s="164"/>
      <c r="F267" s="164"/>
      <c r="M267" s="251"/>
      <c r="N267" s="78" t="s">
        <v>754</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312</v>
      </c>
      <c r="B268" s="164"/>
      <c r="C268" s="164"/>
      <c r="D268" s="164"/>
      <c r="E268" s="164"/>
      <c r="F268" s="164"/>
      <c r="M268" s="251"/>
      <c r="N268" s="78" t="s">
        <v>755</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313</v>
      </c>
      <c r="B269" s="164"/>
      <c r="C269" s="164"/>
      <c r="D269" s="164"/>
      <c r="E269" s="164"/>
      <c r="F269" s="164"/>
      <c r="M269" s="251"/>
      <c r="N269" s="78" t="s">
        <v>756</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314</v>
      </c>
      <c r="B270" s="164"/>
      <c r="C270" s="164"/>
      <c r="D270" s="164"/>
      <c r="E270" s="164"/>
      <c r="F270" s="164"/>
      <c r="M270" s="251"/>
      <c r="N270" s="78" t="s">
        <v>757</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315</v>
      </c>
      <c r="B271" s="164"/>
      <c r="C271" s="164"/>
      <c r="D271" s="164"/>
      <c r="E271" s="164"/>
      <c r="F271" s="164"/>
      <c r="M271" s="251"/>
      <c r="N271" s="78" t="s">
        <v>758</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316</v>
      </c>
      <c r="B272" s="164"/>
      <c r="C272" s="164"/>
      <c r="D272" s="164"/>
      <c r="E272" s="164"/>
      <c r="F272" s="164"/>
      <c r="M272" s="251"/>
      <c r="N272" s="78" t="s">
        <v>759</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317</v>
      </c>
      <c r="B273" s="164"/>
      <c r="C273" s="164"/>
      <c r="D273" s="164"/>
      <c r="E273" s="164"/>
      <c r="F273" s="164"/>
      <c r="M273" s="251"/>
      <c r="N273" s="78" t="s">
        <v>760</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318</v>
      </c>
      <c r="B274" s="164"/>
      <c r="C274" s="164"/>
      <c r="D274" s="164"/>
      <c r="E274" s="164"/>
      <c r="F274" s="164"/>
      <c r="M274" s="251"/>
      <c r="N274" s="78" t="s">
        <v>761</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319</v>
      </c>
      <c r="B275" s="164"/>
      <c r="C275" s="164"/>
      <c r="D275" s="164"/>
      <c r="E275" s="164"/>
      <c r="F275" s="164"/>
      <c r="M275" s="251"/>
      <c r="N275" s="78" t="s">
        <v>762</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320</v>
      </c>
      <c r="B276" s="164"/>
      <c r="C276" s="164"/>
      <c r="D276" s="164"/>
      <c r="E276" s="164"/>
      <c r="F276" s="164"/>
      <c r="M276" s="251"/>
      <c r="N276" s="78" t="s">
        <v>763</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321</v>
      </c>
      <c r="B277" s="164"/>
      <c r="C277" s="164"/>
      <c r="D277" s="164"/>
      <c r="E277" s="164"/>
      <c r="F277" s="164"/>
      <c r="M277" s="251"/>
      <c r="N277" s="78" t="s">
        <v>764</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322</v>
      </c>
      <c r="B278" s="164"/>
      <c r="C278" s="164"/>
      <c r="D278" s="164"/>
      <c r="E278" s="164"/>
      <c r="F278" s="164"/>
      <c r="M278" s="251"/>
      <c r="N278" s="78" t="s">
        <v>765</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323</v>
      </c>
      <c r="B279" s="164"/>
      <c r="C279" s="164"/>
      <c r="D279" s="164"/>
      <c r="E279" s="164"/>
      <c r="F279" s="164"/>
      <c r="M279" s="251"/>
      <c r="N279" s="78" t="s">
        <v>766</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324</v>
      </c>
      <c r="B280" s="164"/>
      <c r="C280" s="164"/>
      <c r="D280" s="164"/>
      <c r="E280" s="164"/>
      <c r="F280" s="164"/>
      <c r="M280" s="251"/>
      <c r="N280" s="78" t="s">
        <v>767</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325</v>
      </c>
      <c r="B281" s="164"/>
      <c r="C281" s="164"/>
      <c r="D281" s="164"/>
      <c r="E281" s="164"/>
      <c r="F281" s="164"/>
      <c r="M281" s="251"/>
      <c r="N281" s="78" t="s">
        <v>768</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326</v>
      </c>
      <c r="B282" s="164"/>
      <c r="C282" s="164"/>
      <c r="D282" s="164"/>
      <c r="E282" s="164"/>
      <c r="F282" s="164"/>
      <c r="M282" s="251"/>
      <c r="N282" s="78" t="s">
        <v>769</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327</v>
      </c>
      <c r="B283" s="164"/>
      <c r="C283" s="164"/>
      <c r="D283" s="164"/>
      <c r="E283" s="164"/>
      <c r="F283" s="164"/>
      <c r="M283" s="251"/>
      <c r="N283" s="79" t="s">
        <v>770</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328</v>
      </c>
      <c r="B284" s="164"/>
      <c r="C284" s="164"/>
      <c r="D284" s="164"/>
      <c r="E284" s="164"/>
      <c r="F284" s="164"/>
      <c r="M284" s="251"/>
      <c r="N284" s="78" t="s">
        <v>771</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329</v>
      </c>
      <c r="B285" s="164"/>
      <c r="C285" s="164"/>
      <c r="D285" s="164"/>
      <c r="E285" s="164"/>
      <c r="F285" s="164"/>
      <c r="M285" s="251"/>
      <c r="N285" s="78" t="s">
        <v>772</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330</v>
      </c>
      <c r="B286" s="164"/>
      <c r="C286" s="164"/>
      <c r="D286" s="164"/>
      <c r="E286" s="164"/>
      <c r="F286" s="164"/>
      <c r="M286" s="251"/>
      <c r="N286" s="78" t="s">
        <v>773</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331</v>
      </c>
      <c r="B287" s="164"/>
      <c r="C287" s="164"/>
      <c r="D287" s="164"/>
      <c r="E287" s="164"/>
      <c r="F287" s="164"/>
      <c r="M287" s="251"/>
      <c r="N287" s="78" t="s">
        <v>774</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332</v>
      </c>
      <c r="B288" s="164"/>
      <c r="C288" s="164"/>
      <c r="D288" s="164"/>
      <c r="E288" s="164"/>
      <c r="F288" s="164"/>
      <c r="M288" s="251"/>
      <c r="N288" s="78" t="s">
        <v>775</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333</v>
      </c>
      <c r="B289" s="164"/>
      <c r="C289" s="164"/>
      <c r="D289" s="164"/>
      <c r="E289" s="164"/>
      <c r="F289" s="164"/>
      <c r="M289" s="251"/>
      <c r="N289" s="78" t="s">
        <v>776</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334</v>
      </c>
      <c r="B290" s="164"/>
      <c r="C290" s="164"/>
      <c r="D290" s="164"/>
      <c r="E290" s="164"/>
      <c r="F290" s="164"/>
      <c r="M290" s="251"/>
      <c r="N290" s="78" t="s">
        <v>777</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335</v>
      </c>
      <c r="B291" s="164"/>
      <c r="C291" s="164"/>
      <c r="D291" s="164"/>
      <c r="E291" s="164"/>
      <c r="F291" s="164"/>
      <c r="M291" s="251"/>
      <c r="N291" s="78" t="s">
        <v>778</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336</v>
      </c>
      <c r="B292" s="164"/>
      <c r="C292" s="164"/>
      <c r="D292" s="164"/>
      <c r="E292" s="164"/>
      <c r="F292" s="164"/>
      <c r="M292" s="251"/>
      <c r="N292" s="78" t="s">
        <v>779</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337</v>
      </c>
      <c r="B293" s="164"/>
      <c r="C293" s="164"/>
      <c r="D293" s="164"/>
      <c r="E293" s="164"/>
      <c r="F293" s="164"/>
      <c r="M293" s="251"/>
      <c r="N293" s="78" t="s">
        <v>780</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338</v>
      </c>
      <c r="B294" s="164"/>
      <c r="C294" s="164"/>
      <c r="D294" s="164"/>
      <c r="E294" s="164"/>
      <c r="F294" s="164"/>
      <c r="M294" s="251"/>
      <c r="N294" s="78" t="s">
        <v>781</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339</v>
      </c>
      <c r="B295" s="164"/>
      <c r="C295" s="164"/>
      <c r="D295" s="164"/>
      <c r="E295" s="164"/>
      <c r="F295" s="164"/>
      <c r="M295" s="251"/>
      <c r="N295" s="78" t="s">
        <v>782</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340</v>
      </c>
      <c r="B296" s="164"/>
      <c r="C296" s="164"/>
      <c r="D296" s="164"/>
      <c r="E296" s="164"/>
      <c r="F296" s="164"/>
      <c r="M296" s="251"/>
      <c r="N296" s="78" t="s">
        <v>783</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341</v>
      </c>
      <c r="B297" s="164"/>
      <c r="C297" s="164"/>
      <c r="D297" s="164"/>
      <c r="E297" s="164"/>
      <c r="F297" s="164"/>
      <c r="M297" s="251"/>
      <c r="N297" s="78" t="s">
        <v>784</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342</v>
      </c>
      <c r="B298" s="164"/>
      <c r="C298" s="164"/>
      <c r="D298" s="164"/>
      <c r="E298" s="164"/>
      <c r="F298" s="164"/>
      <c r="M298" s="251"/>
      <c r="N298" s="78" t="s">
        <v>785</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343</v>
      </c>
      <c r="B299" s="164"/>
      <c r="C299" s="164"/>
      <c r="D299" s="164"/>
      <c r="E299" s="164"/>
      <c r="F299" s="164"/>
      <c r="M299" s="251"/>
      <c r="N299" s="78" t="s">
        <v>786</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344</v>
      </c>
      <c r="B300" s="164"/>
      <c r="C300" s="164"/>
      <c r="D300" s="164"/>
      <c r="E300" s="164"/>
      <c r="F300" s="164"/>
      <c r="M300" s="251"/>
      <c r="N300" s="78" t="s">
        <v>787</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345</v>
      </c>
      <c r="B301" s="164"/>
      <c r="C301" s="164"/>
      <c r="D301" s="164"/>
      <c r="E301" s="164"/>
      <c r="F301" s="164"/>
      <c r="M301" s="251"/>
      <c r="N301" s="78" t="s">
        <v>788</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346</v>
      </c>
      <c r="B302" s="164"/>
      <c r="C302" s="164"/>
      <c r="D302" s="164"/>
      <c r="E302" s="164"/>
      <c r="F302" s="164"/>
      <c r="M302" s="251"/>
      <c r="N302" s="78" t="s">
        <v>789</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347</v>
      </c>
      <c r="B303" s="164"/>
      <c r="C303" s="164"/>
      <c r="D303" s="164"/>
      <c r="E303" s="164"/>
      <c r="F303" s="164"/>
      <c r="M303" s="251"/>
      <c r="N303" s="78" t="s">
        <v>790</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348</v>
      </c>
      <c r="B304" s="164"/>
      <c r="C304" s="164"/>
      <c r="D304" s="164"/>
      <c r="E304" s="164"/>
      <c r="F304" s="164"/>
      <c r="M304" s="251"/>
      <c r="N304" s="78" t="s">
        <v>791</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349</v>
      </c>
      <c r="B305" s="164"/>
      <c r="C305" s="164"/>
      <c r="D305" s="164"/>
      <c r="E305" s="164"/>
      <c r="F305" s="164"/>
      <c r="M305" s="251"/>
      <c r="N305" s="78" t="s">
        <v>792</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350</v>
      </c>
      <c r="B306" s="164"/>
      <c r="C306" s="164"/>
      <c r="D306" s="164"/>
      <c r="E306" s="164"/>
      <c r="F306" s="164"/>
      <c r="M306" s="251"/>
      <c r="N306" s="78" t="s">
        <v>793</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351</v>
      </c>
      <c r="B307" s="164"/>
      <c r="C307" s="164"/>
      <c r="D307" s="164"/>
      <c r="E307" s="164"/>
      <c r="F307" s="164"/>
      <c r="M307" s="251"/>
      <c r="N307" s="78" t="s">
        <v>794</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352</v>
      </c>
      <c r="B308" s="164"/>
      <c r="C308" s="164"/>
      <c r="D308" s="164"/>
      <c r="E308" s="164"/>
      <c r="F308" s="164"/>
      <c r="M308" s="251"/>
      <c r="N308" s="78" t="s">
        <v>795</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353</v>
      </c>
      <c r="B309" s="164"/>
      <c r="C309" s="164"/>
      <c r="D309" s="164"/>
      <c r="E309" s="164"/>
      <c r="F309" s="164"/>
      <c r="M309" s="251"/>
      <c r="N309" s="78" t="s">
        <v>796</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354</v>
      </c>
      <c r="B310" s="164"/>
      <c r="C310" s="164"/>
      <c r="D310" s="164"/>
      <c r="E310" s="164"/>
      <c r="F310" s="164"/>
      <c r="M310" s="251"/>
      <c r="N310" s="78" t="s">
        <v>797</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355</v>
      </c>
      <c r="B311" s="164"/>
      <c r="C311" s="164"/>
      <c r="D311" s="164"/>
      <c r="E311" s="164"/>
      <c r="F311" s="164"/>
      <c r="M311" s="251"/>
      <c r="N311" s="78" t="s">
        <v>798</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356</v>
      </c>
      <c r="B312" s="164"/>
      <c r="C312" s="164"/>
      <c r="D312" s="164"/>
      <c r="E312" s="164"/>
      <c r="F312" s="164"/>
      <c r="M312" s="251"/>
      <c r="N312" s="78" t="s">
        <v>799</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357</v>
      </c>
      <c r="B313" s="164"/>
      <c r="C313" s="164"/>
      <c r="D313" s="164"/>
      <c r="E313" s="164"/>
      <c r="F313" s="164"/>
      <c r="M313" s="251"/>
      <c r="N313" s="78" t="s">
        <v>800</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358</v>
      </c>
      <c r="B314" s="164"/>
      <c r="C314" s="164"/>
      <c r="D314" s="164"/>
      <c r="E314" s="164"/>
      <c r="F314" s="164"/>
      <c r="M314" s="251"/>
      <c r="N314" s="78" t="s">
        <v>801</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359</v>
      </c>
      <c r="B315" s="164"/>
      <c r="C315" s="164"/>
      <c r="D315" s="164"/>
      <c r="E315" s="164"/>
      <c r="F315" s="164"/>
      <c r="M315" s="251"/>
      <c r="N315" s="78" t="s">
        <v>802</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360</v>
      </c>
      <c r="B316" s="164"/>
      <c r="C316" s="164"/>
      <c r="D316" s="164"/>
      <c r="E316" s="164"/>
      <c r="F316" s="164"/>
      <c r="M316" s="251"/>
      <c r="N316" s="78" t="s">
        <v>803</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361</v>
      </c>
      <c r="B317" s="164"/>
      <c r="C317" s="164"/>
      <c r="D317" s="164"/>
      <c r="E317" s="164"/>
      <c r="F317" s="164"/>
      <c r="M317" s="251"/>
      <c r="N317" s="78" t="s">
        <v>804</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362</v>
      </c>
      <c r="B318" s="164"/>
      <c r="C318" s="164"/>
      <c r="D318" s="164"/>
      <c r="E318" s="164"/>
      <c r="F318" s="164"/>
      <c r="M318" s="251"/>
      <c r="N318" s="78" t="s">
        <v>805</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363</v>
      </c>
      <c r="B319" s="164"/>
      <c r="C319" s="164"/>
      <c r="D319" s="164"/>
      <c r="E319" s="164"/>
      <c r="F319" s="164"/>
      <c r="M319" s="251"/>
      <c r="N319" s="78" t="s">
        <v>806</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364</v>
      </c>
      <c r="B320" s="164"/>
      <c r="C320" s="164"/>
      <c r="D320" s="164"/>
      <c r="E320" s="164"/>
      <c r="F320" s="164"/>
      <c r="M320" s="251"/>
      <c r="N320" s="78" t="s">
        <v>807</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365</v>
      </c>
      <c r="B321" s="164"/>
      <c r="C321" s="164"/>
      <c r="D321" s="164"/>
      <c r="E321" s="164"/>
      <c r="F321" s="164"/>
      <c r="M321" s="251"/>
      <c r="N321" s="78" t="s">
        <v>808</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366</v>
      </c>
      <c r="B322" s="164"/>
      <c r="C322" s="164"/>
      <c r="D322" s="164"/>
      <c r="E322" s="164"/>
      <c r="F322" s="164"/>
      <c r="M322" s="251"/>
      <c r="N322" s="78" t="s">
        <v>809</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367</v>
      </c>
      <c r="B323" s="164"/>
      <c r="C323" s="164"/>
      <c r="D323" s="164"/>
      <c r="E323" s="164"/>
      <c r="F323" s="164"/>
      <c r="M323" s="251"/>
      <c r="N323" s="78" t="s">
        <v>810</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368</v>
      </c>
      <c r="B324" s="164"/>
      <c r="C324" s="164"/>
      <c r="D324" s="164"/>
      <c r="E324" s="164"/>
      <c r="F324" s="164"/>
      <c r="M324" s="251"/>
      <c r="N324" s="78" t="s">
        <v>811</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369</v>
      </c>
      <c r="B325" s="164"/>
      <c r="C325" s="164"/>
      <c r="D325" s="164"/>
      <c r="E325" s="164"/>
      <c r="F325" s="164"/>
      <c r="M325" s="251"/>
      <c r="N325" s="78" t="s">
        <v>812</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370</v>
      </c>
      <c r="B326" s="164"/>
      <c r="C326" s="164"/>
      <c r="D326" s="164"/>
      <c r="E326" s="164"/>
      <c r="F326" s="164"/>
      <c r="M326" s="251"/>
      <c r="N326" s="78" t="s">
        <v>813</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371</v>
      </c>
      <c r="B327" s="164"/>
      <c r="C327" s="164"/>
      <c r="D327" s="164"/>
      <c r="E327" s="164"/>
      <c r="F327" s="164"/>
      <c r="M327" s="251"/>
      <c r="N327" s="89" t="s">
        <v>814</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372</v>
      </c>
      <c r="B328" s="164"/>
      <c r="C328" s="164"/>
      <c r="D328" s="164"/>
      <c r="E328" s="164"/>
      <c r="F328" s="164"/>
      <c r="M328" s="251"/>
      <c r="N328" s="78" t="s">
        <v>815</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373</v>
      </c>
      <c r="B329" s="164"/>
      <c r="C329" s="164"/>
      <c r="D329" s="164"/>
      <c r="E329" s="164"/>
      <c r="F329" s="164"/>
      <c r="M329" s="251"/>
      <c r="N329" s="78" t="s">
        <v>816</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374</v>
      </c>
      <c r="B330" s="164"/>
      <c r="C330" s="164"/>
      <c r="D330" s="164"/>
      <c r="E330" s="164"/>
      <c r="F330" s="164"/>
      <c r="M330" s="251"/>
      <c r="N330" s="78" t="s">
        <v>817</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375</v>
      </c>
      <c r="B331" s="164"/>
      <c r="C331" s="164"/>
      <c r="D331" s="164"/>
      <c r="E331" s="164"/>
      <c r="F331" s="164"/>
      <c r="M331" s="251"/>
      <c r="N331" s="78" t="s">
        <v>818</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376</v>
      </c>
      <c r="B332" s="164"/>
      <c r="C332" s="164"/>
      <c r="D332" s="164"/>
      <c r="E332" s="164"/>
      <c r="F332" s="164"/>
      <c r="M332" s="251"/>
      <c r="N332" s="78" t="s">
        <v>819</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377</v>
      </c>
      <c r="B333" s="164"/>
      <c r="C333" s="164"/>
      <c r="D333" s="164"/>
      <c r="E333" s="164"/>
      <c r="F333" s="164"/>
      <c r="M333" s="251"/>
      <c r="N333" s="78" t="s">
        <v>820</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378</v>
      </c>
      <c r="B334" s="164"/>
      <c r="C334" s="164"/>
      <c r="D334" s="164"/>
      <c r="E334" s="164"/>
      <c r="F334" s="164"/>
      <c r="M334" s="251"/>
      <c r="N334" s="78" t="s">
        <v>821</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379</v>
      </c>
      <c r="B335" s="164"/>
      <c r="C335" s="164"/>
      <c r="D335" s="164"/>
      <c r="E335" s="164"/>
      <c r="F335" s="164"/>
      <c r="M335" s="251"/>
      <c r="N335" s="78" t="s">
        <v>822</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380</v>
      </c>
      <c r="B336" s="164"/>
      <c r="C336" s="164"/>
      <c r="D336" s="164"/>
      <c r="E336" s="164"/>
      <c r="F336" s="164"/>
      <c r="M336" s="251"/>
      <c r="N336" s="78" t="s">
        <v>823</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381</v>
      </c>
      <c r="B337" s="164"/>
      <c r="C337" s="164"/>
      <c r="D337" s="164"/>
      <c r="E337" s="164"/>
      <c r="F337" s="164"/>
      <c r="M337" s="251"/>
      <c r="N337" s="78" t="s">
        <v>824</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382</v>
      </c>
      <c r="B338" s="164"/>
      <c r="C338" s="164"/>
      <c r="D338" s="164"/>
      <c r="E338" s="164"/>
      <c r="F338" s="164"/>
      <c r="M338" s="251"/>
      <c r="N338" s="78" t="s">
        <v>825</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383</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384</v>
      </c>
      <c r="B340" s="164"/>
      <c r="C340" s="164"/>
      <c r="D340" s="164"/>
      <c r="E340" s="164"/>
      <c r="F340" s="164"/>
      <c r="N340" s="74" t="s">
        <v>826</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385</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386</v>
      </c>
      <c r="B342" s="164"/>
      <c r="C342" s="164"/>
      <c r="D342" s="164"/>
      <c r="E342" s="164"/>
      <c r="F342" s="164"/>
      <c r="M342" s="254"/>
      <c r="N342" s="86" t="s">
        <v>827</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387</v>
      </c>
      <c r="B343" s="164"/>
      <c r="C343" s="164"/>
      <c r="D343" s="164"/>
      <c r="E343" s="164"/>
      <c r="F343" s="164"/>
      <c r="M343" s="210"/>
      <c r="N343" s="84" t="s">
        <v>828</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388</v>
      </c>
      <c r="B344" s="164"/>
      <c r="C344" s="164"/>
      <c r="D344" s="164"/>
      <c r="E344" s="164"/>
      <c r="F344" s="164"/>
      <c r="M344" s="213"/>
      <c r="N344" s="84" t="s">
        <v>829</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389</v>
      </c>
      <c r="B345" s="164"/>
      <c r="C345" s="164"/>
      <c r="D345" s="164"/>
      <c r="E345" s="164"/>
      <c r="F345" s="164"/>
      <c r="M345" s="213"/>
      <c r="N345" s="84" t="s">
        <v>830</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390</v>
      </c>
      <c r="B346" s="164"/>
      <c r="C346" s="164"/>
      <c r="D346" s="164"/>
      <c r="E346" s="164"/>
      <c r="F346" s="164"/>
      <c r="M346" s="213"/>
      <c r="N346" s="84" t="s">
        <v>831</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391</v>
      </c>
      <c r="B347" s="164"/>
      <c r="C347" s="164"/>
      <c r="D347" s="164"/>
      <c r="E347" s="164"/>
      <c r="F347" s="164"/>
      <c r="M347" s="213"/>
      <c r="N347" s="84" t="s">
        <v>832</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392</v>
      </c>
      <c r="B348" s="164"/>
      <c r="C348" s="164"/>
      <c r="D348" s="164"/>
      <c r="E348" s="164"/>
      <c r="F348" s="164"/>
      <c r="M348" s="210"/>
      <c r="N348" s="84" t="s">
        <v>833</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393</v>
      </c>
      <c r="B349" s="164"/>
      <c r="C349" s="164"/>
      <c r="D349" s="164"/>
      <c r="E349" s="164"/>
      <c r="F349" s="164"/>
      <c r="M349" s="213"/>
      <c r="N349" s="84" t="s">
        <v>834</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394</v>
      </c>
      <c r="B350" s="164"/>
      <c r="C350" s="164"/>
      <c r="D350" s="164"/>
      <c r="E350" s="164"/>
      <c r="F350" s="164"/>
      <c r="M350" s="213"/>
      <c r="N350" s="84" t="s">
        <v>835</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395</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396</v>
      </c>
      <c r="B352" s="164"/>
      <c r="C352" s="164"/>
      <c r="D352" s="164"/>
      <c r="E352" s="164"/>
      <c r="F352" s="164"/>
      <c r="M352" s="256"/>
      <c r="N352" s="91" t="s">
        <v>836</v>
      </c>
      <c r="O352" s="74" t="s">
        <v>916</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397</v>
      </c>
      <c r="B353" s="164"/>
      <c r="C353" s="164"/>
      <c r="D353" s="164"/>
      <c r="E353" s="164"/>
      <c r="F353" s="164"/>
      <c r="M353" s="192"/>
      <c r="N353" s="89" t="s">
        <v>837</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398</v>
      </c>
      <c r="B354" s="164"/>
      <c r="C354" s="164"/>
      <c r="D354" s="164"/>
      <c r="E354" s="164"/>
      <c r="F354" s="164"/>
      <c r="M354" s="245"/>
      <c r="N354" s="84" t="s">
        <v>838</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399</v>
      </c>
      <c r="B355" s="164"/>
      <c r="C355" s="164"/>
      <c r="D355" s="164"/>
      <c r="E355" s="164"/>
      <c r="F355" s="164"/>
      <c r="M355" s="245"/>
      <c r="N355" s="84" t="s">
        <v>839</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400</v>
      </c>
      <c r="B356" s="164"/>
      <c r="C356" s="164"/>
      <c r="D356" s="164"/>
      <c r="E356" s="164"/>
      <c r="F356" s="164"/>
      <c r="M356" s="245"/>
      <c r="N356" s="84" t="s">
        <v>840</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401</v>
      </c>
      <c r="B357" s="164"/>
      <c r="C357" s="164"/>
      <c r="D357" s="164"/>
      <c r="E357" s="164"/>
      <c r="F357" s="164"/>
      <c r="M357" s="245"/>
      <c r="N357" s="84" t="s">
        <v>841</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402</v>
      </c>
      <c r="B358" s="164"/>
      <c r="C358" s="164"/>
      <c r="D358" s="164"/>
      <c r="E358" s="164"/>
      <c r="F358" s="164"/>
      <c r="M358" s="245"/>
      <c r="N358" s="84" t="s">
        <v>842</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403</v>
      </c>
      <c r="B359" s="164"/>
      <c r="C359" s="164"/>
      <c r="D359" s="164"/>
      <c r="E359" s="164"/>
      <c r="F359" s="164"/>
      <c r="M359" s="245"/>
      <c r="N359" s="84" t="s">
        <v>843</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404</v>
      </c>
      <c r="B360" s="164"/>
      <c r="C360" s="164"/>
      <c r="D360" s="164"/>
      <c r="E360" s="164"/>
      <c r="F360" s="164"/>
      <c r="M360" s="245"/>
      <c r="N360" s="84" t="s">
        <v>844</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405</v>
      </c>
      <c r="B361" s="164"/>
      <c r="C361" s="164"/>
      <c r="D361" s="164"/>
      <c r="E361" s="164"/>
      <c r="F361" s="164"/>
      <c r="M361" s="245"/>
      <c r="N361" s="84" t="s">
        <v>845</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406</v>
      </c>
      <c r="B362" s="164"/>
      <c r="C362" s="164"/>
      <c r="D362" s="164"/>
      <c r="E362" s="164"/>
      <c r="F362" s="164"/>
      <c r="M362" s="245"/>
      <c r="N362" s="84" t="s">
        <v>846</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407</v>
      </c>
      <c r="B363" s="164"/>
      <c r="C363" s="164"/>
      <c r="D363" s="164"/>
      <c r="E363" s="164"/>
      <c r="F363" s="164"/>
      <c r="M363" s="245"/>
      <c r="N363" s="84" t="s">
        <v>847</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408</v>
      </c>
      <c r="B364" s="164"/>
      <c r="C364" s="164"/>
      <c r="D364" s="164"/>
      <c r="E364" s="164"/>
      <c r="F364" s="164"/>
      <c r="M364" s="245"/>
      <c r="N364" s="92" t="s">
        <v>848</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409</v>
      </c>
      <c r="B365" s="164"/>
      <c r="C365" s="164"/>
      <c r="D365" s="164"/>
      <c r="E365" s="164"/>
      <c r="F365" s="164"/>
      <c r="M365" s="245"/>
      <c r="N365" s="80" t="s">
        <v>849</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410</v>
      </c>
      <c r="B366" s="164"/>
      <c r="C366" s="164"/>
      <c r="D366" s="164"/>
      <c r="E366" s="164"/>
      <c r="F366" s="164"/>
      <c r="M366" s="245"/>
      <c r="N366" s="78" t="s">
        <v>850</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411</v>
      </c>
      <c r="B367" s="164"/>
      <c r="C367" s="164"/>
      <c r="D367" s="164"/>
      <c r="E367" s="164"/>
      <c r="F367" s="164"/>
      <c r="M367" s="245"/>
      <c r="N367" s="78" t="s">
        <v>851</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412</v>
      </c>
      <c r="B368" s="164"/>
      <c r="C368" s="164"/>
      <c r="D368" s="164"/>
      <c r="E368" s="164"/>
      <c r="F368" s="164"/>
      <c r="M368" s="245"/>
      <c r="N368" s="78" t="s">
        <v>852</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413</v>
      </c>
      <c r="B369" s="164"/>
      <c r="C369" s="164"/>
      <c r="D369" s="164"/>
      <c r="E369" s="164"/>
      <c r="F369" s="164"/>
      <c r="M369" s="245"/>
      <c r="N369" s="78" t="s">
        <v>853</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414</v>
      </c>
      <c r="B370" s="164"/>
      <c r="C370" s="164"/>
      <c r="D370" s="164"/>
      <c r="E370" s="164"/>
      <c r="F370" s="164"/>
      <c r="M370" s="245"/>
      <c r="N370" s="78" t="s">
        <v>854</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415</v>
      </c>
      <c r="B371" s="164"/>
      <c r="C371" s="164"/>
      <c r="D371" s="164"/>
      <c r="E371" s="164"/>
      <c r="F371" s="164"/>
      <c r="M371" s="245"/>
      <c r="N371" s="78" t="s">
        <v>855</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416</v>
      </c>
      <c r="B372" s="164"/>
      <c r="C372" s="164"/>
      <c r="D372" s="164"/>
      <c r="E372" s="164"/>
      <c r="F372" s="164"/>
      <c r="M372" s="245"/>
      <c r="N372" s="78" t="s">
        <v>856</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417</v>
      </c>
      <c r="B373" s="164"/>
      <c r="C373" s="164"/>
      <c r="D373" s="164"/>
      <c r="E373" s="164"/>
      <c r="F373" s="164"/>
      <c r="M373" s="245"/>
      <c r="N373" s="78" t="s">
        <v>857</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418</v>
      </c>
      <c r="B374" s="164"/>
      <c r="C374" s="164"/>
      <c r="D374" s="164"/>
      <c r="E374" s="164"/>
      <c r="F374" s="164"/>
      <c r="M374" s="245"/>
      <c r="N374" s="80" t="s">
        <v>858</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419</v>
      </c>
      <c r="B375" s="164"/>
      <c r="C375" s="164"/>
      <c r="D375" s="164"/>
      <c r="E375" s="164"/>
      <c r="F375" s="164"/>
      <c r="M375" s="245"/>
      <c r="N375" s="78" t="s">
        <v>859</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420</v>
      </c>
      <c r="B376" s="164"/>
      <c r="C376" s="164"/>
      <c r="D376" s="164"/>
      <c r="E376" s="164"/>
      <c r="F376" s="164"/>
      <c r="M376" s="245"/>
      <c r="N376" s="78" t="s">
        <v>860</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421</v>
      </c>
      <c r="B377" s="164"/>
      <c r="C377" s="164"/>
      <c r="D377" s="164"/>
      <c r="E377" s="164"/>
      <c r="F377" s="164"/>
      <c r="M377" s="245"/>
      <c r="N377" s="78" t="s">
        <v>861</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422</v>
      </c>
      <c r="B378" s="164"/>
      <c r="C378" s="164"/>
      <c r="D378" s="164"/>
      <c r="E378" s="164"/>
      <c r="F378" s="164"/>
      <c r="M378" s="245"/>
      <c r="N378" s="78" t="s">
        <v>862</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423</v>
      </c>
      <c r="B379" s="164"/>
      <c r="C379" s="164"/>
      <c r="D379" s="164"/>
      <c r="E379" s="164"/>
      <c r="F379" s="164"/>
      <c r="M379" s="245"/>
      <c r="N379" s="78" t="s">
        <v>863</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424</v>
      </c>
      <c r="B380" s="164"/>
      <c r="C380" s="164"/>
      <c r="D380" s="164"/>
      <c r="E380" s="164"/>
      <c r="F380" s="164"/>
      <c r="M380" s="245"/>
      <c r="N380" s="78" t="s">
        <v>864</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425</v>
      </c>
      <c r="B381" s="164"/>
      <c r="C381" s="164"/>
      <c r="D381" s="164"/>
      <c r="E381" s="164"/>
      <c r="F381" s="164"/>
      <c r="M381" s="245"/>
      <c r="N381" s="78" t="s">
        <v>865</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426</v>
      </c>
      <c r="B382" s="164"/>
      <c r="C382" s="164"/>
      <c r="D382" s="164"/>
      <c r="E382" s="164"/>
      <c r="F382" s="164"/>
      <c r="M382" s="245"/>
      <c r="N382" s="78" t="s">
        <v>866</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427</v>
      </c>
      <c r="B383" s="164"/>
      <c r="C383" s="164"/>
      <c r="D383" s="164"/>
      <c r="E383" s="164"/>
      <c r="F383" s="164"/>
      <c r="M383" s="245"/>
      <c r="N383" s="78" t="s">
        <v>867</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428</v>
      </c>
      <c r="B384" s="164"/>
      <c r="C384" s="164"/>
      <c r="D384" s="164"/>
      <c r="E384" s="164"/>
      <c r="F384" s="164"/>
      <c r="M384" s="245"/>
      <c r="N384" s="88" t="s">
        <v>868</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429</v>
      </c>
      <c r="B385" s="164"/>
      <c r="C385" s="164"/>
      <c r="D385" s="164"/>
      <c r="E385" s="164"/>
      <c r="F385" s="164"/>
      <c r="M385" s="245"/>
      <c r="N385" s="78" t="s">
        <v>869</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430</v>
      </c>
      <c r="B386" s="164"/>
      <c r="C386" s="164"/>
      <c r="D386" s="164"/>
      <c r="E386" s="164"/>
      <c r="F386" s="164"/>
      <c r="M386" s="245"/>
      <c r="N386" s="84" t="s">
        <v>870</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431</v>
      </c>
      <c r="B387" s="164"/>
      <c r="C387" s="164"/>
      <c r="D387" s="164"/>
      <c r="E387" s="164"/>
      <c r="F387" s="164"/>
      <c r="M387" s="245"/>
      <c r="N387" s="84" t="s">
        <v>871</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432</v>
      </c>
      <c r="B388" s="164"/>
      <c r="C388" s="164"/>
      <c r="D388" s="164"/>
      <c r="E388" s="164"/>
      <c r="F388" s="164"/>
      <c r="M388" s="245"/>
      <c r="N388" s="84" t="s">
        <v>872</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433</v>
      </c>
      <c r="B389" s="164"/>
      <c r="C389" s="164"/>
      <c r="D389" s="164"/>
      <c r="E389" s="164"/>
      <c r="F389" s="164"/>
      <c r="M389" s="245"/>
      <c r="N389" s="84" t="s">
        <v>873</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434</v>
      </c>
      <c r="B390" s="164"/>
      <c r="C390" s="164"/>
      <c r="D390" s="164"/>
      <c r="E390" s="164"/>
      <c r="F390" s="164"/>
      <c r="M390" s="245"/>
      <c r="N390" s="84" t="s">
        <v>874</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435</v>
      </c>
      <c r="B391" s="164"/>
      <c r="C391" s="164"/>
      <c r="D391" s="164"/>
      <c r="E391" s="164"/>
      <c r="F391" s="164"/>
      <c r="M391" s="245"/>
      <c r="N391" s="84" t="s">
        <v>875</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436</v>
      </c>
      <c r="B392" s="164"/>
      <c r="C392" s="164"/>
      <c r="D392" s="164"/>
      <c r="E392" s="164"/>
      <c r="F392" s="164"/>
      <c r="M392" s="245"/>
      <c r="N392" s="84" t="s">
        <v>876</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437</v>
      </c>
      <c r="B393" s="164"/>
      <c r="C393" s="164"/>
      <c r="D393" s="164"/>
      <c r="E393" s="164"/>
      <c r="F393" s="164"/>
      <c r="M393" s="245"/>
      <c r="N393" s="84" t="s">
        <v>877</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438</v>
      </c>
      <c r="B394" s="164"/>
      <c r="C394" s="164"/>
      <c r="D394" s="164"/>
      <c r="E394" s="164"/>
      <c r="F394" s="164"/>
      <c r="M394" s="245"/>
      <c r="N394" s="84" t="s">
        <v>878</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439</v>
      </c>
      <c r="B395" s="164"/>
      <c r="C395" s="164"/>
      <c r="D395" s="164"/>
      <c r="E395" s="164"/>
      <c r="F395" s="164"/>
      <c r="M395" s="245"/>
      <c r="N395" s="84" t="s">
        <v>879</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440</v>
      </c>
      <c r="B396" s="164"/>
      <c r="C396" s="164"/>
      <c r="D396" s="164"/>
      <c r="E396" s="164"/>
      <c r="F396" s="164"/>
      <c r="M396" s="245"/>
      <c r="N396" s="84" t="s">
        <v>880</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441</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442</v>
      </c>
      <c r="B398" s="164"/>
      <c r="C398" s="164"/>
      <c r="D398" s="164"/>
      <c r="E398" s="164"/>
      <c r="F398" s="164"/>
      <c r="M398" s="178"/>
      <c r="N398" s="79" t="s">
        <v>881</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443</v>
      </c>
      <c r="B399" s="164"/>
      <c r="C399" s="164"/>
      <c r="D399" s="164"/>
      <c r="E399" s="164"/>
      <c r="F399" s="164"/>
      <c r="N399" s="92" t="s">
        <v>882</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444</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445</v>
      </c>
      <c r="B401" s="164"/>
      <c r="C401" s="164"/>
      <c r="D401" s="164"/>
      <c r="E401" s="164"/>
      <c r="F401" s="164"/>
      <c r="N401" s="74" t="s">
        <v>883</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446</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447</v>
      </c>
      <c r="B403" s="164"/>
      <c r="C403" s="164"/>
      <c r="D403" s="164"/>
      <c r="E403" s="164"/>
      <c r="F403" s="164"/>
      <c r="M403" s="177"/>
      <c r="N403" s="74" t="s">
        <v>884</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448</v>
      </c>
      <c r="B404" s="164"/>
      <c r="C404" s="164"/>
      <c r="D404" s="164"/>
      <c r="E404" s="164"/>
      <c r="F404" s="164"/>
      <c r="M404" s="191"/>
      <c r="N404" s="79" t="s">
        <v>885</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449</v>
      </c>
      <c r="B405" s="164"/>
      <c r="C405" s="164"/>
      <c r="D405" s="164"/>
      <c r="E405" s="164"/>
      <c r="F405" s="164"/>
      <c r="M405" s="260"/>
      <c r="N405" s="78" t="s">
        <v>886</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450</v>
      </c>
      <c r="B406" s="164"/>
      <c r="C406" s="164"/>
      <c r="D406" s="164"/>
      <c r="E406" s="164"/>
      <c r="F406" s="164"/>
      <c r="M406" s="191"/>
      <c r="N406" s="86" t="s">
        <v>887</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451</v>
      </c>
      <c r="B407" s="164"/>
      <c r="C407" s="164"/>
      <c r="D407" s="164"/>
      <c r="E407" s="164"/>
      <c r="F407" s="164"/>
      <c r="M407" s="260"/>
      <c r="N407" s="78" t="s">
        <v>888</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452</v>
      </c>
      <c r="B408" s="164"/>
      <c r="C408" s="164"/>
      <c r="D408" s="164"/>
      <c r="E408" s="164"/>
      <c r="F408" s="164"/>
      <c r="M408" s="191"/>
      <c r="N408" s="86" t="s">
        <v>889</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453</v>
      </c>
      <c r="B409" s="164"/>
      <c r="C409" s="164"/>
      <c r="D409" s="164"/>
      <c r="E409" s="164"/>
      <c r="F409" s="164"/>
      <c r="M409" s="260"/>
      <c r="N409" s="78" t="s">
        <v>890</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454</v>
      </c>
      <c r="B410" s="164"/>
      <c r="C410" s="164"/>
      <c r="D410" s="164"/>
      <c r="E410" s="164"/>
      <c r="F410" s="164"/>
      <c r="M410" s="260"/>
      <c r="N410" s="78" t="s">
        <v>891</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455</v>
      </c>
      <c r="B411" s="164"/>
      <c r="C411" s="164"/>
      <c r="D411" s="164"/>
      <c r="E411" s="164"/>
      <c r="F411" s="164"/>
      <c r="M411" s="260"/>
      <c r="N411" s="78" t="s">
        <v>892</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456</v>
      </c>
      <c r="B412" s="164"/>
      <c r="C412" s="164"/>
      <c r="D412" s="164"/>
      <c r="E412" s="164"/>
      <c r="F412" s="164"/>
      <c r="M412" s="260"/>
      <c r="N412" s="78" t="s">
        <v>893</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457</v>
      </c>
      <c r="B413" s="164"/>
      <c r="C413" s="164"/>
      <c r="D413" s="164"/>
      <c r="E413" s="164"/>
      <c r="F413" s="164"/>
      <c r="M413" s="178"/>
      <c r="N413" s="78" t="s">
        <v>894</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458</v>
      </c>
      <c r="B414" s="164"/>
      <c r="C414" s="164"/>
      <c r="D414" s="164"/>
      <c r="E414" s="164"/>
      <c r="F414" s="164"/>
      <c r="M414" s="178"/>
      <c r="N414" s="78" t="s">
        <v>895</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459</v>
      </c>
      <c r="B415" s="164"/>
      <c r="C415" s="164"/>
      <c r="D415" s="164"/>
      <c r="E415" s="164"/>
      <c r="F415" s="164"/>
      <c r="N415" s="78" t="s">
        <v>896</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460</v>
      </c>
      <c r="B416" s="164"/>
      <c r="C416" s="164"/>
      <c r="D416" s="164"/>
      <c r="E416" s="164"/>
      <c r="F416" s="164"/>
      <c r="N416" s="74" t="s">
        <v>897</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461</v>
      </c>
      <c r="B417" s="164"/>
      <c r="C417" s="164"/>
      <c r="D417" s="164"/>
      <c r="E417" s="164"/>
      <c r="F417" s="164"/>
      <c r="N417" s="78" t="s">
        <v>886</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462</v>
      </c>
      <c r="B418" s="164"/>
      <c r="C418" s="164"/>
      <c r="D418" s="164"/>
      <c r="E418" s="164"/>
      <c r="F418" s="164"/>
      <c r="N418" s="74" t="s">
        <v>898</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463</v>
      </c>
      <c r="B419" s="164"/>
      <c r="C419" s="164"/>
      <c r="D419" s="164"/>
      <c r="E419" s="164"/>
      <c r="F419" s="164"/>
      <c r="N419" s="78" t="s">
        <v>899</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464</v>
      </c>
      <c r="B420" s="164"/>
      <c r="C420" s="164"/>
      <c r="D420" s="164"/>
      <c r="E420" s="164"/>
      <c r="F420" s="164"/>
      <c r="N420" s="78" t="s">
        <v>900</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465</v>
      </c>
      <c r="B421" s="164"/>
      <c r="C421" s="164"/>
      <c r="D421" s="164"/>
      <c r="E421" s="164"/>
      <c r="F421" s="164"/>
      <c r="N421" s="78" t="s">
        <v>901</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466</v>
      </c>
      <c r="B422" s="164"/>
      <c r="C422" s="164"/>
      <c r="D422" s="164"/>
      <c r="E422" s="164"/>
      <c r="F422" s="164"/>
      <c r="N422" s="76" t="s">
        <v>902</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467</v>
      </c>
      <c r="B423" s="164"/>
      <c r="C423" s="164"/>
      <c r="D423" s="164"/>
      <c r="E423" s="164"/>
      <c r="F423" s="164"/>
      <c r="N423" s="78" t="s">
        <v>903</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468</v>
      </c>
      <c r="B424" s="164"/>
      <c r="C424" s="164"/>
      <c r="D424" s="164"/>
      <c r="E424" s="164"/>
      <c r="F424" s="164"/>
      <c r="N424" s="78" t="s">
        <v>904</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469</v>
      </c>
      <c r="B425" s="164"/>
      <c r="C425" s="164"/>
      <c r="D425" s="164"/>
      <c r="E425" s="164"/>
      <c r="F425" s="164"/>
      <c r="N425" s="78" t="s">
        <v>905</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470</v>
      </c>
      <c r="B426" s="164"/>
      <c r="C426" s="164"/>
      <c r="D426" s="164"/>
      <c r="E426" s="164"/>
      <c r="F426" s="164"/>
      <c r="N426" s="86" t="s">
        <v>906</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471</v>
      </c>
      <c r="B427" s="164"/>
      <c r="C427" s="164"/>
      <c r="D427" s="164"/>
      <c r="E427" s="164"/>
      <c r="F427" s="164"/>
      <c r="N427" s="78" t="s">
        <v>886</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472</v>
      </c>
      <c r="B428" s="164"/>
      <c r="C428" s="164"/>
      <c r="D428" s="164"/>
      <c r="E428" s="164"/>
      <c r="F428" s="164"/>
      <c r="N428" s="80" t="s">
        <v>907</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473</v>
      </c>
      <c r="B429" s="164"/>
      <c r="C429" s="164"/>
      <c r="D429" s="164"/>
      <c r="E429" s="164"/>
      <c r="F429" s="164"/>
      <c r="N429" s="78" t="s">
        <v>908</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474</v>
      </c>
      <c r="B430" s="164"/>
      <c r="C430" s="164"/>
      <c r="D430" s="164"/>
      <c r="E430" s="164"/>
      <c r="F430" s="164"/>
      <c r="N430" s="78" t="s">
        <v>909</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475</v>
      </c>
      <c r="B431" s="164"/>
      <c r="C431" s="164"/>
      <c r="D431" s="164"/>
      <c r="E431" s="164"/>
      <c r="F431" s="164"/>
      <c r="N431" s="78" t="s">
        <v>910</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476</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477</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478</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479</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480</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481</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482</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483</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484</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485</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486</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487</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488</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489</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490</v>
      </c>
      <c r="B446" s="164"/>
      <c r="C446" s="164"/>
      <c r="D446" s="164"/>
      <c r="E446" s="164"/>
      <c r="F446" s="164"/>
      <c r="N446" s="266"/>
      <c r="O446" s="266"/>
      <c r="X446" s="100"/>
      <c r="Y446" s="100"/>
      <c r="Z446" s="100"/>
      <c r="AA446" s="100"/>
    </row>
    <row r="447" spans="1:44" ht="15.75" x14ac:dyDescent="0.25">
      <c r="A447" s="166" t="s">
        <v>491</v>
      </c>
      <c r="B447" s="164"/>
      <c r="C447" s="164"/>
      <c r="D447" s="164"/>
      <c r="E447" s="164"/>
      <c r="F447" s="164"/>
      <c r="N447" s="266"/>
      <c r="O447" s="266"/>
      <c r="X447" s="100"/>
      <c r="Y447" s="100"/>
      <c r="Z447" s="100"/>
      <c r="AA447" s="100"/>
    </row>
    <row r="448" spans="1:44" ht="15.75" x14ac:dyDescent="0.25">
      <c r="A448" s="166" t="s">
        <v>492</v>
      </c>
      <c r="B448" s="164"/>
      <c r="C448" s="164"/>
      <c r="D448" s="164"/>
      <c r="E448" s="164"/>
      <c r="F448" s="164"/>
      <c r="N448" s="266"/>
      <c r="O448" s="266"/>
      <c r="X448" s="100"/>
      <c r="Y448" s="100"/>
      <c r="Z448" s="100"/>
      <c r="AA448" s="100"/>
    </row>
    <row r="449" spans="1:27" ht="15.75" x14ac:dyDescent="0.25">
      <c r="A449" s="166" t="s">
        <v>493</v>
      </c>
      <c r="B449" s="164"/>
      <c r="C449" s="164"/>
      <c r="D449" s="164"/>
      <c r="E449" s="164"/>
      <c r="F449" s="164"/>
      <c r="N449" s="266"/>
      <c r="O449" s="266"/>
      <c r="X449" s="100"/>
      <c r="Y449" s="100"/>
      <c r="Z449" s="100"/>
      <c r="AA449" s="100"/>
    </row>
    <row r="450" spans="1:27" ht="15.75" x14ac:dyDescent="0.25">
      <c r="A450" s="166" t="s">
        <v>494</v>
      </c>
      <c r="B450" s="164"/>
      <c r="C450" s="164"/>
      <c r="D450" s="164"/>
      <c r="E450" s="164"/>
      <c r="F450" s="164"/>
      <c r="N450" s="266"/>
      <c r="O450" s="266"/>
      <c r="X450" s="100"/>
      <c r="Y450" s="100"/>
      <c r="Z450" s="100"/>
      <c r="AA450" s="100"/>
    </row>
    <row r="451" spans="1:27" ht="15.75" x14ac:dyDescent="0.25">
      <c r="A451" s="166" t="s">
        <v>495</v>
      </c>
      <c r="B451" s="164"/>
      <c r="C451" s="164"/>
      <c r="D451" s="164"/>
      <c r="E451" s="164"/>
      <c r="F451" s="164"/>
      <c r="N451" s="266"/>
      <c r="O451" s="266"/>
      <c r="X451" s="100"/>
      <c r="Y451" s="100"/>
      <c r="Z451" s="100"/>
      <c r="AA451" s="100"/>
    </row>
    <row r="452" spans="1:27" ht="15.75" x14ac:dyDescent="0.25">
      <c r="A452" s="166" t="s">
        <v>496</v>
      </c>
      <c r="B452" s="164"/>
      <c r="C452" s="164"/>
      <c r="D452" s="164"/>
      <c r="E452" s="164"/>
      <c r="F452" s="164"/>
      <c r="N452" s="266"/>
      <c r="O452" s="266"/>
      <c r="X452" s="100"/>
      <c r="Y452" s="100"/>
      <c r="Z452" s="100"/>
      <c r="AA452" s="100"/>
    </row>
    <row r="453" spans="1:27" ht="15.75" x14ac:dyDescent="0.25">
      <c r="A453" s="166" t="s">
        <v>497</v>
      </c>
      <c r="B453" s="164"/>
      <c r="C453" s="164"/>
      <c r="D453" s="164"/>
      <c r="E453" s="164"/>
      <c r="F453" s="164"/>
      <c r="N453" s="266"/>
      <c r="O453" s="266"/>
      <c r="X453" s="100"/>
      <c r="Y453" s="100"/>
      <c r="Z453" s="100"/>
      <c r="AA453" s="100"/>
    </row>
    <row r="454" spans="1:27" ht="15.75" x14ac:dyDescent="0.25">
      <c r="A454" s="166" t="s">
        <v>498</v>
      </c>
      <c r="B454" s="164"/>
      <c r="C454" s="164"/>
      <c r="D454" s="164"/>
      <c r="E454" s="164"/>
      <c r="F454" s="164"/>
      <c r="N454" s="266"/>
      <c r="O454" s="266"/>
      <c r="X454" s="100"/>
      <c r="Y454" s="100"/>
      <c r="Z454" s="100"/>
      <c r="AA454" s="100"/>
    </row>
    <row r="455" spans="1:27" ht="15.75" x14ac:dyDescent="0.25">
      <c r="A455" s="166" t="s">
        <v>499</v>
      </c>
      <c r="B455" s="164"/>
      <c r="C455" s="164"/>
      <c r="D455" s="164"/>
      <c r="E455" s="164"/>
      <c r="F455" s="164"/>
      <c r="N455" s="266"/>
      <c r="O455" s="266"/>
      <c r="X455" s="100"/>
      <c r="Y455" s="100"/>
      <c r="Z455" s="100"/>
      <c r="AA455" s="100"/>
    </row>
    <row r="456" spans="1:27" x14ac:dyDescent="0.2">
      <c r="A456" s="166" t="s">
        <v>500</v>
      </c>
      <c r="B456" s="164"/>
      <c r="C456" s="164"/>
      <c r="D456" s="164"/>
      <c r="E456" s="164"/>
      <c r="F456" s="164"/>
    </row>
    <row r="457" spans="1:27" x14ac:dyDescent="0.2">
      <c r="A457" s="166" t="s">
        <v>501</v>
      </c>
      <c r="B457" s="164"/>
      <c r="C457" s="164"/>
      <c r="D457" s="164"/>
      <c r="E457" s="164"/>
      <c r="F457" s="164"/>
    </row>
    <row r="458" spans="1:27" x14ac:dyDescent="0.2">
      <c r="A458" s="166" t="s">
        <v>502</v>
      </c>
      <c r="B458" s="164"/>
      <c r="C458" s="164"/>
      <c r="D458" s="164"/>
      <c r="E458" s="164"/>
      <c r="F458" s="164"/>
    </row>
    <row r="459" spans="1:27" x14ac:dyDescent="0.2">
      <c r="A459" s="166" t="s">
        <v>503</v>
      </c>
      <c r="B459" s="164"/>
      <c r="C459" s="164"/>
      <c r="D459" s="164"/>
      <c r="E459" s="164"/>
      <c r="F459" s="164"/>
    </row>
    <row r="460" spans="1:27" x14ac:dyDescent="0.2">
      <c r="A460" s="166" t="s">
        <v>504</v>
      </c>
      <c r="B460" s="164"/>
      <c r="C460" s="164"/>
      <c r="D460" s="164"/>
      <c r="E460" s="164"/>
      <c r="F460" s="164"/>
    </row>
    <row r="461" spans="1:27" x14ac:dyDescent="0.2">
      <c r="A461" s="166" t="s">
        <v>505</v>
      </c>
      <c r="B461" s="164"/>
      <c r="C461" s="164"/>
      <c r="D461" s="164"/>
      <c r="E461" s="164"/>
      <c r="F461" s="164"/>
    </row>
    <row r="462" spans="1:27" x14ac:dyDescent="0.2">
      <c r="A462" s="166" t="s">
        <v>506</v>
      </c>
      <c r="B462" s="164"/>
      <c r="C462" s="164"/>
      <c r="D462" s="164"/>
      <c r="E462" s="164"/>
      <c r="F462" s="164"/>
    </row>
    <row r="463" spans="1:27" x14ac:dyDescent="0.2">
      <c r="A463" s="166" t="s">
        <v>507</v>
      </c>
      <c r="B463" s="164"/>
      <c r="C463" s="164"/>
      <c r="D463" s="164"/>
      <c r="E463" s="164"/>
      <c r="F463" s="164"/>
    </row>
    <row r="464" spans="1:27" x14ac:dyDescent="0.2">
      <c r="A464" s="166" t="s">
        <v>508</v>
      </c>
      <c r="B464" s="164"/>
      <c r="C464" s="164"/>
      <c r="D464" s="164"/>
      <c r="E464" s="164"/>
      <c r="F464" s="164"/>
    </row>
    <row r="465" spans="1:6" x14ac:dyDescent="0.2">
      <c r="A465" s="166" t="s">
        <v>509</v>
      </c>
      <c r="B465" s="164"/>
      <c r="C465" s="164"/>
      <c r="D465" s="164"/>
      <c r="E465" s="164"/>
      <c r="F465" s="164"/>
    </row>
    <row r="466" spans="1:6" x14ac:dyDescent="0.2">
      <c r="A466" s="166" t="s">
        <v>510</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$M$69:$M$75</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Yr1 Req</vt:lpstr>
      <vt:lpstr>Budget!Print_Area</vt:lpstr>
      <vt:lpstr>'Yr1 Req'!Print_Area</vt:lpstr>
    </vt:vector>
  </TitlesOfParts>
  <Company>HSMRC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Iris Pantoja</cp:lastModifiedBy>
  <cp:lastPrinted>2016-08-02T12:21:40Z</cp:lastPrinted>
  <dcterms:created xsi:type="dcterms:W3CDTF">1999-05-14T18:16:40Z</dcterms:created>
  <dcterms:modified xsi:type="dcterms:W3CDTF">2017-10-27T15:31:06Z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-1249661074</vt:i4>
  </property>
  <property fmtid="{D5CDD505-2E9C-101B-9397-08002B2CF9AE}" pid="3" name="_EmailSubject">
    <vt:lpwstr>Budget/Request Worksheets</vt:lpwstr>
  </property>
  <property fmtid="{D5CDD505-2E9C-101B-9397-08002B2CF9AE}" pid="4" name="_AuthorEmail">
    <vt:lpwstr>michael.liska@njit.edu</vt:lpwstr>
  </property>
  <property fmtid="{D5CDD505-2E9C-101B-9397-08002B2CF9AE}" pid="5" name="_AuthorEmailDisplayName">
    <vt:lpwstr>Liska, Mike</vt:lpwstr>
  </property>
  <property fmtid="{D5CDD505-2E9C-101B-9397-08002B2CF9AE}" pid="6" name="_ReviewingToolsShownOnce">
    <vt:lpwstr/>
  </property>
</Properties>
</file>