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16284" windowHeight="7980"/>
  </bookViews>
  <sheets>
    <sheet name="Budget" sheetId="1" r:id="rId1"/>
    <sheet name="Yr1 Req" sheetId="11" r:id="rId2"/>
    <sheet name="Yr2 Req" sheetId="12" r:id="rId3"/>
    <sheet name="Yr3 Req" sheetId="13" r:id="rId4"/>
  </sheets>
  <definedNames>
    <definedName name="_xlnm.Print_Area" localSheetId="0">Budget!$A$1:$O$83</definedName>
    <definedName name="_xlnm.Print_Area" localSheetId="1">'Yr1 Req'!$A$1:$Z$54</definedName>
    <definedName name="_xlnm.Print_Area" localSheetId="2">'Yr2 Req'!$A$1:$Z$54</definedName>
    <definedName name="_xlnm.Print_Area" localSheetId="3">'Yr3 Req'!$A$1:$Z$54</definedName>
    <definedName name="Z_46B71607_70E2_11D3_96B9_0000C0B382D8_.wvu.PrintArea" localSheetId="0" hidden="1">Budget!$1:$1048576</definedName>
    <definedName name="Z_BC70D600_45CD_11D3_9FD0_0000C0AC81D8_.wvu.PrintArea" localSheetId="0" hidden="1">Budget!$1:$1048576</definedName>
  </definedNames>
  <calcPr calcId="15251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N39" i="1" l="1"/>
  <c r="M39" i="1"/>
  <c r="L39" i="1"/>
  <c r="K40" i="1"/>
  <c r="J40" i="1"/>
  <c r="I40" i="1"/>
  <c r="K39" i="1"/>
  <c r="J39" i="1"/>
  <c r="I39" i="1"/>
  <c r="K38" i="1"/>
  <c r="J38" i="1"/>
  <c r="I38" i="1"/>
  <c r="K37" i="1"/>
  <c r="J37" i="1"/>
  <c r="I37" i="1"/>
  <c r="H40" i="1"/>
  <c r="G40" i="1"/>
  <c r="H39" i="1"/>
  <c r="G39" i="1"/>
  <c r="H38" i="1"/>
  <c r="G38" i="1"/>
  <c r="H37" i="1"/>
  <c r="G37" i="1"/>
  <c r="F40" i="1"/>
  <c r="F39" i="1"/>
  <c r="F38" i="1"/>
  <c r="F37" i="1"/>
  <c r="L31" i="1"/>
  <c r="J30" i="1"/>
  <c r="K30" i="1" s="1"/>
  <c r="H30" i="1"/>
  <c r="L30" i="1" s="1"/>
  <c r="G30" i="1"/>
  <c r="F30" i="1"/>
  <c r="E33" i="1"/>
  <c r="E32" i="1"/>
  <c r="E31" i="1"/>
  <c r="E29" i="1"/>
  <c r="M30" i="1" l="1"/>
  <c r="N30" i="1" s="1"/>
  <c r="G67" i="1"/>
  <c r="H67" i="1"/>
  <c r="I67" i="1"/>
  <c r="J67" i="1"/>
  <c r="K67" i="1"/>
  <c r="F67" i="1"/>
  <c r="C12" i="1" l="1"/>
  <c r="L66" i="1" l="1"/>
  <c r="M66" i="1"/>
  <c r="N66" i="1" l="1"/>
  <c r="F25" i="1"/>
  <c r="C13" i="1" l="1"/>
  <c r="K51" i="1" l="1"/>
  <c r="J51" i="1"/>
  <c r="H51" i="1"/>
  <c r="G51" i="1"/>
  <c r="F23" i="1" l="1"/>
  <c r="C23" i="1" s="1"/>
  <c r="F24" i="1"/>
  <c r="C24" i="1" s="1"/>
  <c r="C25" i="1"/>
  <c r="J25" i="1" l="1"/>
  <c r="G25" i="1"/>
  <c r="H25" i="1" s="1"/>
  <c r="J24" i="1"/>
  <c r="G24" i="1"/>
  <c r="H24" i="1" s="1"/>
  <c r="J23" i="1"/>
  <c r="G23" i="1"/>
  <c r="H23" i="1" s="1"/>
  <c r="I27" i="1"/>
  <c r="F27" i="1"/>
  <c r="G27" i="1" l="1"/>
  <c r="H27" i="1"/>
  <c r="L25" i="1"/>
  <c r="J27" i="1"/>
  <c r="L24" i="1"/>
  <c r="K25" i="1"/>
  <c r="K24" i="1"/>
  <c r="K23" i="1"/>
  <c r="L46" i="1"/>
  <c r="M46" i="1"/>
  <c r="K47" i="1"/>
  <c r="J47" i="1"/>
  <c r="I47" i="1"/>
  <c r="H47" i="1"/>
  <c r="G47" i="1"/>
  <c r="F47" i="1"/>
  <c r="N46" i="1" l="1"/>
  <c r="M25" i="1"/>
  <c r="N25" i="1" s="1"/>
  <c r="M24" i="1"/>
  <c r="N24" i="1" s="1"/>
  <c r="K27" i="1"/>
  <c r="E6" i="1"/>
  <c r="F6" i="1" s="1"/>
  <c r="J6" i="1"/>
  <c r="J5" i="1"/>
  <c r="K5" i="1" s="1"/>
  <c r="E5" i="1"/>
  <c r="F5" i="1" s="1"/>
  <c r="C11" i="1"/>
  <c r="L23" i="1" l="1"/>
  <c r="L27" i="1" s="1"/>
  <c r="G6" i="1"/>
  <c r="H6" i="1" s="1"/>
  <c r="G5" i="1"/>
  <c r="M5" i="1"/>
  <c r="K6" i="1"/>
  <c r="M23" i="1" l="1"/>
  <c r="H5" i="1"/>
  <c r="M6" i="1"/>
  <c r="L6" i="1"/>
  <c r="R20" i="11"/>
  <c r="F10" i="11"/>
  <c r="F16" i="11"/>
  <c r="F13" i="11"/>
  <c r="F12" i="11"/>
  <c r="I6" i="11"/>
  <c r="M27" i="1" l="1"/>
  <c r="N27" i="1" s="1"/>
  <c r="N23" i="1"/>
  <c r="N6" i="1"/>
  <c r="O25" i="1"/>
  <c r="L63" i="1"/>
  <c r="L62" i="1"/>
  <c r="L59" i="1"/>
  <c r="L55" i="1"/>
  <c r="L54" i="1"/>
  <c r="L53" i="1"/>
  <c r="L50" i="1"/>
  <c r="L49" i="1"/>
  <c r="L45" i="1"/>
  <c r="L44" i="1"/>
  <c r="I76" i="1"/>
  <c r="A1" i="1"/>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2" i="1"/>
  <c r="G32" i="1" s="1"/>
  <c r="F31" i="1"/>
  <c r="G31" i="1" s="1"/>
  <c r="H31" i="1" s="1"/>
  <c r="F29" i="1"/>
  <c r="E18" i="1"/>
  <c r="F18" i="1" s="1"/>
  <c r="G18" i="1" s="1"/>
  <c r="E17" i="1"/>
  <c r="F17" i="1" s="1"/>
  <c r="G17" i="1" s="1"/>
  <c r="H17" i="1" s="1"/>
  <c r="E13" i="1"/>
  <c r="F13" i="1" s="1"/>
  <c r="E12" i="1"/>
  <c r="F12" i="1" s="1"/>
  <c r="E11" i="1"/>
  <c r="F11" i="1" s="1"/>
  <c r="E8" i="1"/>
  <c r="I9" i="1" s="1"/>
  <c r="E7" i="1"/>
  <c r="F7" i="1" s="1"/>
  <c r="F9" i="1" s="1"/>
  <c r="J18" i="1"/>
  <c r="K18" i="1" s="1"/>
  <c r="J75" i="1"/>
  <c r="K75" i="1" s="1"/>
  <c r="J74" i="1"/>
  <c r="K74" i="1" s="1"/>
  <c r="J72" i="1"/>
  <c r="K72" i="1" s="1"/>
  <c r="J71" i="1"/>
  <c r="K71" i="1" s="1"/>
  <c r="J70" i="1"/>
  <c r="K70" i="1" s="1"/>
  <c r="F75" i="1"/>
  <c r="G75" i="1" s="1"/>
  <c r="H75" i="1" s="1"/>
  <c r="L75" i="1" s="1"/>
  <c r="F74" i="1"/>
  <c r="G74" i="1" s="1"/>
  <c r="H74" i="1" s="1"/>
  <c r="F72" i="1"/>
  <c r="G72" i="1" s="1"/>
  <c r="H72" i="1" s="1"/>
  <c r="F71" i="1"/>
  <c r="G71" i="1" s="1"/>
  <c r="H71" i="1" s="1"/>
  <c r="F70" i="1"/>
  <c r="L8" i="1"/>
  <c r="J31" i="1"/>
  <c r="K31" i="1" s="1"/>
  <c r="K64" i="1"/>
  <c r="J64" i="1"/>
  <c r="I64" i="1"/>
  <c r="K60" i="1"/>
  <c r="J60" i="1"/>
  <c r="I60" i="1"/>
  <c r="K56" i="1"/>
  <c r="J56" i="1"/>
  <c r="I56" i="1"/>
  <c r="I51" i="1"/>
  <c r="I34" i="1"/>
  <c r="J33" i="1"/>
  <c r="K33" i="1" s="1"/>
  <c r="J32" i="1"/>
  <c r="K32" i="1" s="1"/>
  <c r="J29" i="1"/>
  <c r="I21" i="1"/>
  <c r="J17" i="1"/>
  <c r="I15" i="1"/>
  <c r="J13" i="1"/>
  <c r="K13" i="1" s="1"/>
  <c r="J12" i="1"/>
  <c r="K12" i="1" s="1"/>
  <c r="J11" i="1"/>
  <c r="K11" i="1" s="1"/>
  <c r="J7" i="1"/>
  <c r="H64" i="1"/>
  <c r="G64" i="1"/>
  <c r="F64" i="1"/>
  <c r="H60" i="1"/>
  <c r="G60" i="1"/>
  <c r="H56" i="1"/>
  <c r="G56" i="1"/>
  <c r="F56" i="1"/>
  <c r="F51" i="1"/>
  <c r="F33" i="1"/>
  <c r="G33" i="1" s="1"/>
  <c r="H33" i="1" s="1"/>
  <c r="M55" i="1"/>
  <c r="N55" i="1" s="1"/>
  <c r="M53" i="1"/>
  <c r="M54" i="1"/>
  <c r="N54" i="1" s="1"/>
  <c r="M44" i="1"/>
  <c r="M45" i="1"/>
  <c r="N45" i="1" s="1"/>
  <c r="M49" i="1"/>
  <c r="M50" i="1"/>
  <c r="M58" i="1"/>
  <c r="M59" i="1"/>
  <c r="M62" i="1"/>
  <c r="M63" i="1"/>
  <c r="L64" i="1"/>
  <c r="G11" i="1"/>
  <c r="F10" i="12"/>
  <c r="F13" i="12"/>
  <c r="F16" i="12"/>
  <c r="F10" i="13"/>
  <c r="F16" i="13"/>
  <c r="N50" i="1" l="1"/>
  <c r="I68" i="1"/>
  <c r="J68" i="1"/>
  <c r="K68" i="1"/>
  <c r="N59" i="1"/>
  <c r="L51" i="1"/>
  <c r="L56" i="1"/>
  <c r="L67" i="1"/>
  <c r="M67" i="1"/>
  <c r="M64" i="1"/>
  <c r="N64" i="1" s="1"/>
  <c r="N49" i="1"/>
  <c r="N62" i="1"/>
  <c r="J21" i="1"/>
  <c r="I35" i="1"/>
  <c r="G68" i="1"/>
  <c r="L58" i="1"/>
  <c r="L60" i="1" s="1"/>
  <c r="F60" i="1"/>
  <c r="F68" i="1" s="1"/>
  <c r="M72" i="1"/>
  <c r="N63" i="1"/>
  <c r="M47" i="1"/>
  <c r="L47" i="1"/>
  <c r="K7" i="1"/>
  <c r="H11" i="1"/>
  <c r="F15" i="1"/>
  <c r="L72" i="1"/>
  <c r="J8" i="1"/>
  <c r="K8" i="1" s="1"/>
  <c r="G7" i="1"/>
  <c r="G9" i="1" s="1"/>
  <c r="J34" i="1"/>
  <c r="H68" i="1"/>
  <c r="J15" i="1"/>
  <c r="M71" i="1"/>
  <c r="K29" i="1"/>
  <c r="M56" i="1"/>
  <c r="F13" i="13"/>
  <c r="I6" i="12"/>
  <c r="I21" i="12" s="1"/>
  <c r="R20" i="13"/>
  <c r="R20" i="12"/>
  <c r="I21" i="11"/>
  <c r="K76" i="1"/>
  <c r="F21" i="1"/>
  <c r="K17" i="1"/>
  <c r="M51" i="1"/>
  <c r="F76" i="1"/>
  <c r="N53" i="1"/>
  <c r="J76" i="1"/>
  <c r="I6" i="13"/>
  <c r="I21" i="13" s="1"/>
  <c r="F12" i="12"/>
  <c r="F12" i="13"/>
  <c r="G70" i="1"/>
  <c r="G21" i="1"/>
  <c r="H32" i="1"/>
  <c r="M75" i="1"/>
  <c r="N75" i="1" s="1"/>
  <c r="H18" i="1"/>
  <c r="M60" i="1"/>
  <c r="N44" i="1"/>
  <c r="M70" i="1"/>
  <c r="L74" i="1"/>
  <c r="G29" i="1"/>
  <c r="F34" i="1"/>
  <c r="M32" i="1"/>
  <c r="L33" i="1"/>
  <c r="G12" i="1"/>
  <c r="M31" i="1"/>
  <c r="N31" i="1" s="1"/>
  <c r="G13" i="1"/>
  <c r="H13" i="1" s="1"/>
  <c r="M13" i="1"/>
  <c r="M18" i="1"/>
  <c r="K15" i="1"/>
  <c r="F41" i="1" l="1"/>
  <c r="N51" i="1"/>
  <c r="M68" i="1"/>
  <c r="N67" i="1"/>
  <c r="N47" i="1"/>
  <c r="L68" i="1"/>
  <c r="N56" i="1"/>
  <c r="I41" i="1"/>
  <c r="I42" i="1" s="1"/>
  <c r="I78" i="1" s="1"/>
  <c r="I80" i="1" s="1"/>
  <c r="N58" i="1"/>
  <c r="M74" i="1"/>
  <c r="N74" i="1" s="1"/>
  <c r="N72" i="1"/>
  <c r="H21" i="1"/>
  <c r="F35" i="1"/>
  <c r="G15" i="1"/>
  <c r="L5" i="1"/>
  <c r="N5" i="1" s="1"/>
  <c r="K9" i="1"/>
  <c r="L11" i="1"/>
  <c r="J9" i="1"/>
  <c r="K34" i="1"/>
  <c r="H7" i="1"/>
  <c r="H9" i="1" s="1"/>
  <c r="L32" i="1"/>
  <c r="N32" i="1" s="1"/>
  <c r="M8" i="1"/>
  <c r="N8" i="1" s="1"/>
  <c r="M29" i="1"/>
  <c r="M33" i="1"/>
  <c r="N60" i="1"/>
  <c r="L18" i="1"/>
  <c r="N18" i="1" s="1"/>
  <c r="K21" i="1"/>
  <c r="M12" i="1"/>
  <c r="G76" i="1"/>
  <c r="H70" i="1"/>
  <c r="H29" i="1"/>
  <c r="G34" i="1"/>
  <c r="H12" i="1"/>
  <c r="M11" i="1"/>
  <c r="L13" i="1"/>
  <c r="N13" i="1" s="1"/>
  <c r="K41" i="1" l="1"/>
  <c r="N68" i="1"/>
  <c r="M76" i="1"/>
  <c r="M15" i="1"/>
  <c r="M38" i="1"/>
  <c r="G35" i="1"/>
  <c r="K35" i="1"/>
  <c r="J41" i="1"/>
  <c r="J35" i="1"/>
  <c r="M34" i="1"/>
  <c r="N33" i="1"/>
  <c r="M40" i="1"/>
  <c r="F42" i="1"/>
  <c r="H76" i="1"/>
  <c r="N11" i="1"/>
  <c r="L17" i="1"/>
  <c r="L71" i="1"/>
  <c r="H15" i="1"/>
  <c r="H34" i="1"/>
  <c r="H41" i="1" l="1"/>
  <c r="H35" i="1"/>
  <c r="F78" i="1"/>
  <c r="F80" i="1" s="1"/>
  <c r="I81" i="1" s="1"/>
  <c r="I83" i="1" s="1"/>
  <c r="N53" i="11" s="1"/>
  <c r="M7" i="1"/>
  <c r="M9" i="1" s="1"/>
  <c r="K42" i="1"/>
  <c r="K78" i="1" s="1"/>
  <c r="K80" i="1" s="1"/>
  <c r="M17" i="1"/>
  <c r="M21" i="1" s="1"/>
  <c r="J42" i="1"/>
  <c r="J78" i="1" s="1"/>
  <c r="J80" i="1" s="1"/>
  <c r="G41" i="1"/>
  <c r="G42" i="1" s="1"/>
  <c r="G78" i="1" s="1"/>
  <c r="G80" i="1" s="1"/>
  <c r="L21" i="1"/>
  <c r="N71" i="1"/>
  <c r="F81" i="1" l="1"/>
  <c r="F83" i="1" s="1"/>
  <c r="H53" i="11" s="1"/>
  <c r="M35" i="1"/>
  <c r="N17" i="1"/>
  <c r="M37" i="1"/>
  <c r="M41" i="1" s="1"/>
  <c r="N21" i="1"/>
  <c r="L37" i="1"/>
  <c r="H42" i="1"/>
  <c r="H78" i="1" s="1"/>
  <c r="H80" i="1" s="1"/>
  <c r="L7" i="1"/>
  <c r="L9" i="1" s="1"/>
  <c r="L29" i="1"/>
  <c r="N29" i="1" s="1"/>
  <c r="L70" i="1"/>
  <c r="N70" i="1" s="1"/>
  <c r="L40" i="1"/>
  <c r="N40" i="1" s="1"/>
  <c r="L12" i="1"/>
  <c r="N12" i="1" s="1"/>
  <c r="T53" i="11" l="1"/>
  <c r="M42" i="1"/>
  <c r="M78" i="1" s="1"/>
  <c r="M80" i="1"/>
  <c r="G81" i="1"/>
  <c r="J81" i="1"/>
  <c r="J83" i="1" s="1"/>
  <c r="N53" i="12" s="1"/>
  <c r="H81" i="1"/>
  <c r="H83" i="1" s="1"/>
  <c r="H53" i="13" s="1"/>
  <c r="K81" i="1"/>
  <c r="K83" i="1" s="1"/>
  <c r="N53" i="13" s="1"/>
  <c r="N37" i="1"/>
  <c r="N7" i="1"/>
  <c r="N9" i="1"/>
  <c r="L34" i="1"/>
  <c r="N34" i="1" s="1"/>
  <c r="L76" i="1"/>
  <c r="N76" i="1" s="1"/>
  <c r="L15" i="1"/>
  <c r="L35" i="1" l="1"/>
  <c r="T53" i="13"/>
  <c r="L38" i="1"/>
  <c r="L41" i="1" s="1"/>
  <c r="N41" i="1" s="1"/>
  <c r="T53" i="12"/>
  <c r="G83" i="1"/>
  <c r="H53" i="12" s="1"/>
  <c r="N15" i="1"/>
  <c r="N38" i="1" l="1"/>
  <c r="N35" i="1"/>
  <c r="L42" i="1"/>
  <c r="L80" i="1" l="1"/>
  <c r="N80" i="1" s="1"/>
  <c r="L78" i="1"/>
  <c r="N42" i="1"/>
  <c r="M81" i="1" l="1"/>
  <c r="M83" i="1" s="1"/>
  <c r="L81" i="1"/>
  <c r="N78" i="1"/>
  <c r="N81" i="1" l="1"/>
  <c r="L83" i="1"/>
  <c r="N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<sst xmlns="http://schemas.openxmlformats.org/spreadsheetml/2006/main" count="3069" uniqueCount="958">
  <si>
    <t>Categories</t>
  </si>
  <si>
    <t>Other:</t>
  </si>
  <si>
    <t xml:space="preserve">    &gt; $25,000</t>
  </si>
  <si>
    <t xml:space="preserve">   Sub-Total</t>
  </si>
  <si>
    <t>Sponsor</t>
  </si>
  <si>
    <t>NJIT</t>
  </si>
  <si>
    <t>Grand</t>
  </si>
  <si>
    <t>Total</t>
  </si>
  <si>
    <t>Yr - 1</t>
  </si>
  <si>
    <t>Yr - 2</t>
  </si>
  <si>
    <t>Yr - 3</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</si>
  <si>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</si>
  <si>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</si>
  <si>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</si>
  <si>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</si>
  <si>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</si>
  <si>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</si>
  <si>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</si>
  <si>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</si>
  <si>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</si>
  <si>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</si>
  <si>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</si>
  <si>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</si>
  <si>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</si>
  <si>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</si>
  <si>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</si>
  <si>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</si>
  <si>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</si>
  <si>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</si>
  <si>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</si>
  <si>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</si>
  <si>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</si>
  <si>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</si>
  <si>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</si>
  <si>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</si>
  <si>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</si>
  <si>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</si>
  <si>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</si>
  <si>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</si>
  <si>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</si>
  <si>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</si>
  <si>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</si>
  <si>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</si>
  <si>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</si>
  <si>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</si>
  <si>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</si>
  <si>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</si>
  <si>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</si>
  <si>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</si>
  <si>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</si>
  <si>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</si>
  <si>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</si>
  <si>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</si>
  <si>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</si>
  <si>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</si>
  <si>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</si>
  <si>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</si>
  <si>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</si>
  <si>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</si>
  <si>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</si>
  <si>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</si>
  <si>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</si>
  <si>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</si>
  <si>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</si>
  <si>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</si>
  <si>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</si>
  <si>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</si>
  <si>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</si>
  <si>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</si>
  <si>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</si>
  <si>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</si>
  <si>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</si>
  <si>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</si>
  <si>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</si>
  <si>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</si>
  <si>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</si>
  <si>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</si>
  <si>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</si>
  <si>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</si>
  <si>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</si>
  <si>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</si>
  <si>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</si>
  <si>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</si>
  <si>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</si>
  <si>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</si>
  <si>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</si>
  <si>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</si>
  <si>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</si>
  <si>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</si>
  <si>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</si>
  <si>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</si>
  <si>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</si>
  <si>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</si>
  <si>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</si>
  <si>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</si>
  <si>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</si>
  <si>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</si>
  <si>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</si>
  <si>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</si>
  <si>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</si>
  <si>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</si>
  <si>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</si>
  <si>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</si>
  <si>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</si>
  <si>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</si>
  <si>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</si>
  <si>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</si>
  <si>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</si>
  <si>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</si>
  <si>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</si>
  <si>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</si>
  <si>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</si>
  <si>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</si>
  <si>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</si>
  <si>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</si>
  <si>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</si>
  <si>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</si>
  <si>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</si>
  <si>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</si>
  <si>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</si>
  <si>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</si>
  <si>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</si>
  <si>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</si>
  <si>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</si>
  <si>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</si>
  <si>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</si>
  <si>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</si>
  <si>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</si>
  <si>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</si>
  <si>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</si>
  <si>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</si>
  <si>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</si>
  <si>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</si>
  <si>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</si>
  <si>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</si>
  <si>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</si>
  <si>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</si>
  <si>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</si>
  <si>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</si>
  <si>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</si>
  <si>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</si>
  <si>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</si>
  <si>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</si>
  <si>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</si>
  <si>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</si>
  <si>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</si>
  <si>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</si>
  <si>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</si>
  <si>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</si>
  <si>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</si>
  <si>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</si>
  <si>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</si>
  <si>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</si>
  <si>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</si>
  <si>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</si>
  <si>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</si>
  <si>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</si>
  <si>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</si>
  <si>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</si>
  <si>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</si>
  <si>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</si>
  <si>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</si>
  <si>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</si>
  <si>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</si>
  <si>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</si>
  <si>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</si>
  <si>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</si>
  <si>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</si>
  <si>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</si>
  <si>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</si>
  <si>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</si>
  <si>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</si>
  <si>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</si>
  <si>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</si>
  <si>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</si>
  <si>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</si>
  <si>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</si>
  <si>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</si>
  <si>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</si>
  <si>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</si>
  <si>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</si>
  <si>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</si>
  <si>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</si>
  <si>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</si>
  <si>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</si>
  <si>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</si>
  <si>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</si>
  <si>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</si>
  <si>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</si>
  <si>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</si>
  <si>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</si>
  <si>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</si>
  <si>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</si>
  <si>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</si>
  <si>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</si>
  <si>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</si>
  <si>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</si>
  <si>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</si>
  <si>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</si>
  <si>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</si>
  <si>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</si>
  <si>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</si>
  <si>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</si>
  <si>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</si>
  <si>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</si>
  <si>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</si>
  <si>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</si>
  <si>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</si>
  <si>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</si>
  <si>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</si>
  <si>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</si>
  <si>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</si>
  <si>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</si>
  <si>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</si>
  <si>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</si>
  <si>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</si>
  <si>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</si>
  <si>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</si>
  <si>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</si>
  <si>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</si>
  <si>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</si>
  <si>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</si>
  <si>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</si>
  <si>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</si>
  <si>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</si>
  <si>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</si>
  <si>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</si>
  <si>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</si>
  <si>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</si>
  <si>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</si>
  <si>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</si>
  <si>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</si>
  <si>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</si>
  <si>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</si>
  <si>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</si>
  <si>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</si>
  <si>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</si>
  <si>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</si>
  <si>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</si>
  <si>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</si>
  <si>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</si>
  <si>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</si>
  <si>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</si>
  <si>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</si>
  <si>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</si>
  <si>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</si>
  <si>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</si>
  <si>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</si>
  <si>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</si>
  <si>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</si>
  <si>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</si>
  <si>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</si>
  <si>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</si>
  <si>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</si>
  <si>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</si>
  <si>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</si>
  <si>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</si>
  <si>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</si>
  <si>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</si>
  <si>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</si>
  <si>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</si>
  <si>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</si>
  <si>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</si>
  <si>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</si>
  <si>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</si>
  <si>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</si>
  <si>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</si>
  <si>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</si>
  <si>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</si>
  <si>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</si>
  <si>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</si>
  <si>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</si>
  <si>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</si>
  <si>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</si>
  <si>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</si>
  <si>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</si>
  <si>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</si>
  <si>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</si>
  <si>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</si>
  <si>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</si>
  <si>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</si>
  <si>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</si>
  <si>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</si>
  <si>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</si>
  <si>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</si>
  <si>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</si>
  <si>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</si>
  <si>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</si>
  <si>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</si>
  <si>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</si>
  <si>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</si>
  <si>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</si>
  <si>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</si>
  <si>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</si>
  <si>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</si>
  <si>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</si>
  <si>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</si>
  <si>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</si>
  <si>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</si>
  <si>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</si>
  <si>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</si>
  <si>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</si>
  <si>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</si>
  <si>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</si>
  <si>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</si>
  <si>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</si>
  <si>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</si>
  <si>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</si>
  <si>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</si>
  <si>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</si>
  <si>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</si>
  <si>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</si>
  <si>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</si>
  <si>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</si>
  <si>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</si>
  <si>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</si>
  <si>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</si>
  <si>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</si>
  <si>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</si>
  <si>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</si>
  <si>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</si>
  <si>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</si>
  <si>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</si>
  <si>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</si>
  <si>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</si>
  <si>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</si>
  <si>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</si>
  <si>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</si>
  <si>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</si>
  <si>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</si>
  <si>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</si>
  <si>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</si>
  <si>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</si>
  <si>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</si>
  <si>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</si>
  <si>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</si>
  <si>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</si>
  <si>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</si>
  <si>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</si>
  <si>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</si>
  <si>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</si>
  <si>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</si>
  <si>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</si>
  <si>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</si>
  <si>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</si>
  <si>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</si>
  <si>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</si>
  <si>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</si>
  <si>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</si>
  <si>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</si>
  <si>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</si>
  <si>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</si>
  <si>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</si>
  <si>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</si>
  <si>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</si>
  <si>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</si>
  <si>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</si>
  <si>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</si>
  <si>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</si>
  <si>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</si>
  <si>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</si>
  <si>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</si>
  <si>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</si>
  <si>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</si>
  <si>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</si>
  <si>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</si>
  <si>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</si>
  <si>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</si>
  <si>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</si>
  <si>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</si>
  <si>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</si>
  <si>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</si>
  <si>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</si>
  <si>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</si>
  <si>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</si>
  <si>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</si>
  <si>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</si>
  <si>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</si>
  <si>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</si>
  <si>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</si>
  <si>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</si>
  <si>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</si>
  <si>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</si>
  <si>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</si>
  <si>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</si>
  <si>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</si>
  <si>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</si>
  <si>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</si>
  <si>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</si>
  <si>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</si>
  <si>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</si>
  <si>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</si>
  <si>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</si>
  <si>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</si>
  <si>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</si>
  <si>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</si>
  <si>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</si>
  <si>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</si>
  <si>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</si>
  <si>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</si>
  <si>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</si>
  <si>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</si>
  <si>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</si>
  <si>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</si>
  <si>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</si>
  <si>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</si>
  <si>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</si>
  <si>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</si>
  <si>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</si>
  <si>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</si>
  <si>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</si>
  <si>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</si>
  <si>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</si>
  <si>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</si>
  <si>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</si>
  <si>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</si>
  <si>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</si>
  <si>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</si>
  <si>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</si>
  <si>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</si>
  <si>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</si>
  <si>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</si>
  <si>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</si>
  <si>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</si>
  <si>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</si>
  <si>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</si>
  <si>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</si>
  <si>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</si>
  <si>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</si>
  <si>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</si>
  <si>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</si>
  <si>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</si>
  <si>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</si>
  <si>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</si>
  <si>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</si>
  <si>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</si>
  <si>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</si>
  <si>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</si>
  <si>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</si>
  <si>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</si>
  <si>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</si>
  <si>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</si>
  <si>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</si>
  <si>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</si>
  <si>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</si>
  <si>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</si>
  <si>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</si>
  <si>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</si>
  <si>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</si>
  <si>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</si>
  <si>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</si>
  <si>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</si>
  <si>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</si>
  <si>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</si>
  <si>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</si>
  <si>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</si>
  <si>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</si>
  <si>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</si>
  <si>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</si>
  <si>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</si>
  <si>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</si>
  <si>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</si>
  <si>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</si>
  <si>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</si>
  <si>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</si>
  <si>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</si>
  <si>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</si>
  <si>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</si>
  <si>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</si>
  <si>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</si>
  <si>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</si>
  <si>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</si>
  <si>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</si>
  <si>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</si>
  <si>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</si>
  <si>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</si>
  <si>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</si>
  <si>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</si>
  <si>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</si>
  <si>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</si>
  <si>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</si>
  <si>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</si>
  <si>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</si>
  <si>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</si>
  <si>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</si>
  <si>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</si>
  <si>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</si>
  <si>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</si>
  <si>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</si>
  <si>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</si>
  <si>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</si>
  <si>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</si>
  <si>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</si>
  <si>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</si>
  <si>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</si>
  <si>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</si>
  <si>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</si>
  <si>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</si>
  <si>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</si>
  <si>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</si>
  <si>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</si>
  <si>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</si>
  <si>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</si>
  <si>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</si>
  <si>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</si>
  <si>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</si>
  <si>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</si>
  <si>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</si>
  <si>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</si>
  <si>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</si>
  <si>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</si>
  <si>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</si>
  <si>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</si>
  <si>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</si>
  <si>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</si>
  <si>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</si>
  <si>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</si>
  <si>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</si>
  <si>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</si>
  <si>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</si>
  <si>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</si>
  <si>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</si>
  <si>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</si>
  <si>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</si>
  <si>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</si>
  <si>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</si>
  <si>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</si>
  <si>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</si>
  <si>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</si>
  <si>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</si>
  <si>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</si>
  <si>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</si>
  <si>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</si>
  <si>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</si>
  <si>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</si>
  <si>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</si>
  <si>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</si>
  <si>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</si>
  <si>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</si>
  <si>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</si>
  <si>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</si>
  <si>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</si>
  <si>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</si>
  <si>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</si>
  <si>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</si>
  <si>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</si>
  <si>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</si>
  <si>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</si>
  <si>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</si>
  <si>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</si>
  <si>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</si>
  <si>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</si>
  <si>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</si>
  <si>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</si>
  <si>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</si>
  <si>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</si>
  <si>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</si>
  <si>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</si>
  <si>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</si>
  <si>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</si>
  <si>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</si>
  <si>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</si>
  <si>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</si>
  <si>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</si>
  <si>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</si>
  <si>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</si>
  <si>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</si>
  <si>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</si>
  <si>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</si>
  <si>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</si>
  <si>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</si>
  <si>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</si>
  <si>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</si>
  <si>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</si>
  <si>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</si>
  <si>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</si>
  <si>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</si>
  <si>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</si>
  <si>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</si>
  <si>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</si>
  <si>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</si>
  <si>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</si>
  <si>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</si>
  <si>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</si>
  <si>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</si>
  <si>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</si>
  <si>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</si>
  <si>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</si>
  <si>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</si>
  <si>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</si>
  <si>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</si>
  <si>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</si>
  <si>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</si>
  <si>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</si>
  <si>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</si>
  <si>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</si>
  <si>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</si>
  <si>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</si>
  <si>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</si>
  <si>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</si>
  <si>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</si>
  <si>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</si>
  <si>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</si>
  <si>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</si>
  <si>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</si>
  <si>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</si>
  <si>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</si>
  <si>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</si>
  <si>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</si>
  <si>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</si>
  <si>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</si>
  <si>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</si>
  <si>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</si>
  <si>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</si>
  <si>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</si>
  <si>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</si>
  <si>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</si>
  <si>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</si>
  <si>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</si>
  <si>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</si>
  <si>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</si>
  <si>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</si>
  <si>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</si>
  <si>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</si>
  <si>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</si>
  <si>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</si>
  <si>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</si>
  <si>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</si>
  <si>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</si>
  <si>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</si>
  <si>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</si>
  <si>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</si>
  <si>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</si>
  <si>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</si>
  <si>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</si>
  <si>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</si>
  <si>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</si>
  <si>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</si>
  <si>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</si>
  <si>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</si>
  <si>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</si>
  <si>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</si>
  <si>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</si>
  <si>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</si>
  <si>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</si>
  <si>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</si>
  <si>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</si>
  <si>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</si>
  <si>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</si>
  <si>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</si>
  <si>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</si>
  <si>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</si>
  <si>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</si>
  <si>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</si>
  <si>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</si>
  <si>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</si>
  <si>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</si>
  <si>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</si>
  <si>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</si>
  <si>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</si>
  <si>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</si>
  <si>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</si>
  <si>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</si>
  <si>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</si>
  <si>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</si>
  <si>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</si>
  <si>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</si>
  <si>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</si>
  <si>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</si>
  <si>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</si>
  <si>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</si>
  <si>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</si>
  <si>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</si>
  <si>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</si>
  <si>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</si>
  <si>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</si>
  <si>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</si>
  <si>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</si>
  <si>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</si>
  <si>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</si>
  <si>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</si>
  <si>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</si>
  <si>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</si>
  <si>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</si>
  <si>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</si>
  <si>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</si>
  <si>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</si>
  <si>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</si>
  <si>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</si>
  <si>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</si>
  <si>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</si>
  <si>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</si>
  <si>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</si>
  <si>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</si>
  <si>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</si>
  <si>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</si>
  <si>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</si>
  <si>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</si>
  <si>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</si>
  <si>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</si>
  <si>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</si>
  <si>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</si>
  <si>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</si>
  <si>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</si>
  <si>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</si>
  <si>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</si>
  <si>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</si>
  <si>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</si>
  <si>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</si>
  <si>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</si>
  <si>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</si>
  <si>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</si>
  <si>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</si>
  <si>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</si>
  <si>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</si>
  <si>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</si>
  <si>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</si>
  <si>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</si>
  <si>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</si>
  <si>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</si>
  <si>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</si>
  <si>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</si>
  <si>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</si>
  <si>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</si>
  <si>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</si>
  <si>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</si>
  <si>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</si>
  <si>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</si>
  <si>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</si>
  <si>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</si>
  <si>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</si>
  <si>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</si>
  <si>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</si>
  <si>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</si>
  <si>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</si>
  <si>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</si>
  <si>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</si>
  <si>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</si>
  <si>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</si>
  <si>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</si>
  <si>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</si>
  <si>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</si>
  <si>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</si>
  <si>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</si>
  <si>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</si>
  <si>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</si>
  <si>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</si>
  <si>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</si>
  <si>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</si>
  <si>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</si>
  <si>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</si>
  <si>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</si>
  <si>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</si>
  <si>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</si>
  <si>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</si>
  <si>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</si>
  <si>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</si>
  <si>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</si>
  <si>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</si>
  <si>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</si>
  <si>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</si>
  <si>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</si>
  <si>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</si>
  <si>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</si>
  <si>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</si>
  <si>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</si>
  <si>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</si>
  <si>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</si>
  <si>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</si>
  <si>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</si>
  <si>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</si>
  <si>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</si>
  <si>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</si>
  <si>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</si>
  <si>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</si>
  <si>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</si>
  <si>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</si>
  <si>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</si>
  <si>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</si>
  <si>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</si>
  <si>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</si>
  <si>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</si>
  <si>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</si>
  <si>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</si>
  <si>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</si>
  <si>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</si>
  <si>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</si>
  <si>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</si>
  <si>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</si>
  <si>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</si>
  <si>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</si>
  <si>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</si>
  <si>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</si>
  <si>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</si>
  <si>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</si>
  <si>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</si>
  <si>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</si>
  <si>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</si>
  <si>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</si>
  <si>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</si>
  <si>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</si>
  <si>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</si>
  <si>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</si>
  <si>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</si>
  <si>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</si>
  <si>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</si>
  <si>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</si>
  <si>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</si>
  <si>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</si>
  <si>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</si>
  <si>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</si>
  <si>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</si>
  <si>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</si>
  <si>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</si>
  <si>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</si>
  <si>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</si>
  <si>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</si>
  <si>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</si>
  <si>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</si>
  <si>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</si>
  <si>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</si>
  <si>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</si>
  <si>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</si>
  <si>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</si>
  <si>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</si>
  <si>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</si>
  <si>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</si>
  <si>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</si>
  <si>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</si>
  <si>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</si>
  <si>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</si>
  <si>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</si>
  <si>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</si>
  <si>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</si>
  <si>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</si>
  <si>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</si>
  <si>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</si>
  <si>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</si>
  <si>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</si>
  <si>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</si>
  <si>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</si>
  <si>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</si>
  <si>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</si>
  <si>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</si>
  <si>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</si>
  <si>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</si>
  <si>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</si>
  <si>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</si>
  <si>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</si>
  <si>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</si>
  <si>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</si>
  <si>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</si>
  <si>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</si>
  <si>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</si>
  <si>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</si>
  <si>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</si>
  <si>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</si>
  <si>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</si>
  <si>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</si>
  <si>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</si>
  <si>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</si>
  <si>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</si>
  <si>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</si>
  <si>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</si>
  <si>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</si>
  <si>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</si>
  <si>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</si>
  <si>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</si>
  <si>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</si>
  <si>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</si>
  <si>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</si>
  <si>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</si>
  <si>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</si>
  <si>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</si>
  <si>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</si>
  <si>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</si>
  <si>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</si>
  <si>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</si>
  <si>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</si>
  <si>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</si>
  <si>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</si>
  <si>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</si>
  <si>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</si>
  <si>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</si>
  <si>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</si>
  <si>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</si>
  <si>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</si>
  <si>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</si>
  <si>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</si>
  <si>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</si>
  <si>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</si>
  <si>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</si>
  <si>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</si>
  <si>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</si>
  <si>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</si>
  <si>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</si>
  <si>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</si>
  <si>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</si>
  <si>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</si>
  <si>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</si>
  <si>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</si>
  <si>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</si>
  <si>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</si>
  <si>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</si>
  <si>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</si>
  <si>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</si>
  <si>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</si>
  <si>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</si>
  <si>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</si>
  <si>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</si>
  <si>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</si>
  <si>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</si>
  <si>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</si>
  <si>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</si>
  <si>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</si>
  <si>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</si>
  <si>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</si>
  <si>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</si>
  <si>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</si>
  <si>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</si>
  <si>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</si>
  <si>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</si>
  <si>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</si>
  <si>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</si>
  <si>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</si>
  <si>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</si>
  <si>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</si>
  <si>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</si>
  <si>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</si>
  <si>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</si>
  <si>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</si>
  <si>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</si>
  <si>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</si>
  <si>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</si>
  <si>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</si>
  <si>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</si>
  <si>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</si>
  <si>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</si>
  <si>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</si>
  <si>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</si>
  <si>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</si>
  <si>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</si>
  <si>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</si>
  <si>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</si>
  <si>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</si>
  <si>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</si>
  <si>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</si>
  <si>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</si>
  <si>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</si>
  <si>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FY19</t>
  </si>
  <si>
    <t>PhD Stipend AY</t>
  </si>
  <si>
    <t>PhD Stipend Summer</t>
  </si>
  <si>
    <t>Masters Stipend AY</t>
  </si>
  <si>
    <t>Masters Stipend Summer</t>
  </si>
  <si>
    <t>Full Time Faculty and Staff, 51.6%</t>
  </si>
  <si>
    <t>Summer Staff and Students, 0%</t>
  </si>
  <si>
    <t>AY Phd Students, 7.8%</t>
  </si>
  <si>
    <t>Part Time Staff, 8.1%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</si>
</sst>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4" fillId="0" borderId="17" xfId="15" applyFont="1" applyFill="1" applyBorder="1" applyAlignment="1" applyProtection="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27" fillId="6" borderId="37" xfId="31" applyFill="1" applyBorder="1" applyAlignment="1">
      <alignment horizontal="center"/>
    </xf>
    <xf numFmtId="0" fontId="8" fillId="11" borderId="0" xfId="0" applyFont="1" applyFill="1" applyAlignment="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49"/>
  <sheetViews>
    <sheetView tabSelected="1" zoomScaleNormal="100" workbookViewId="0">
      <pane ySplit="3" topLeftCell="A58" activePane="bottomLeft" state="frozen"/>
      <selection pane="bottomLeft" activeCell="I73" sqref="I73"/>
    </sheetView>
  </sheetViews>
  <sheetFormatPr defaultColWidth="8.88671875" defaultRowHeight="10.199999999999999" x14ac:dyDescent="0.2"/>
  <cols>
    <col min="1" max="1" width="31.44140625" style="2" customWidth="1"/>
    <col min="2" max="2" width="7.44140625" style="55" bestFit="1" customWidth="1"/>
    <col min="3" max="3" width="10.33203125" style="27" customWidth="1"/>
    <col min="4" max="4" width="8.88671875" style="2" customWidth="1"/>
    <col min="5" max="5" width="9" style="27" customWidth="1"/>
    <col min="6" max="6" width="8.5546875" style="2" customWidth="1"/>
    <col min="7" max="14" width="8.6640625" style="2" customWidth="1"/>
    <col min="15" max="15" width="30" style="2" bestFit="1" customWidth="1"/>
    <col min="16" max="29" width="8.88671875" style="2"/>
    <col min="30" max="30" width="8.88671875" style="2" hidden="1" customWidth="1"/>
    <col min="31" max="31" width="0" style="2" hidden="1" customWidth="1"/>
    <col min="32" max="16384" width="8.88671875" style="2"/>
  </cols>
  <sheetData>
    <row r="1" spans="1:31" s="273" customFormat="1" ht="15.75" customHeight="1" x14ac:dyDescent="0.25">
      <c r="A1" s="362" t="str">
        <f>"New Jersey Institute of Technology - " &amp;A2 &amp;" BUDGET"</f>
        <v>New Jersey Institute of Technology - FY19 BUDGET</v>
      </c>
      <c r="B1" s="362"/>
      <c r="C1" s="362"/>
      <c r="D1" s="362"/>
      <c r="E1" s="362"/>
      <c r="F1" s="362"/>
      <c r="G1" s="362"/>
      <c r="H1" s="362"/>
      <c r="I1" s="362"/>
      <c r="J1" s="362"/>
      <c r="K1" s="362"/>
      <c r="L1" s="362"/>
      <c r="M1" s="362"/>
      <c r="N1" s="362"/>
      <c r="O1" s="362"/>
      <c r="AC1" s="2"/>
      <c r="AD1" s="2"/>
      <c r="AE1" s="2"/>
    </row>
    <row r="2" spans="1:31" ht="15.75" customHeight="1" thickBot="1" x14ac:dyDescent="0.25">
      <c r="A2" s="49" t="s">
        <v>949</v>
      </c>
      <c r="B2" s="3"/>
      <c r="C2" s="20"/>
      <c r="D2" s="3"/>
      <c r="E2" s="20" t="s">
        <v>513</v>
      </c>
      <c r="F2" s="3" t="s">
        <v>8</v>
      </c>
      <c r="G2" s="3" t="s">
        <v>9</v>
      </c>
      <c r="H2" s="3" t="s">
        <v>10</v>
      </c>
      <c r="I2" s="3" t="s">
        <v>8</v>
      </c>
      <c r="J2" s="3" t="s">
        <v>9</v>
      </c>
      <c r="K2" s="3" t="s">
        <v>10</v>
      </c>
      <c r="L2" s="361" t="s">
        <v>7</v>
      </c>
      <c r="M2" s="361"/>
      <c r="O2" s="294" t="s">
        <v>11</v>
      </c>
    </row>
    <row r="3" spans="1:31" ht="15.75" customHeight="1" thickBot="1" x14ac:dyDescent="0.25">
      <c r="A3" s="49" t="s">
        <v>0</v>
      </c>
      <c r="B3" s="3" t="s">
        <v>547</v>
      </c>
      <c r="C3" s="20" t="s">
        <v>514</v>
      </c>
      <c r="D3" s="3" t="s">
        <v>515</v>
      </c>
      <c r="E3" s="20" t="s">
        <v>516</v>
      </c>
      <c r="F3" s="3" t="s">
        <v>4</v>
      </c>
      <c r="G3" s="3" t="s">
        <v>4</v>
      </c>
      <c r="H3" s="3" t="s">
        <v>4</v>
      </c>
      <c r="I3" s="3" t="s">
        <v>5</v>
      </c>
      <c r="J3" s="3" t="s">
        <v>5</v>
      </c>
      <c r="K3" s="3" t="s">
        <v>5</v>
      </c>
      <c r="L3" s="3" t="s">
        <v>4</v>
      </c>
      <c r="M3" s="3" t="s">
        <v>5</v>
      </c>
      <c r="N3" s="3" t="s">
        <v>6</v>
      </c>
      <c r="O3" s="291"/>
    </row>
    <row r="4" spans="1:31" ht="15.75" customHeight="1" thickBot="1" x14ac:dyDescent="0.25">
      <c r="A4" s="42" t="s">
        <v>15</v>
      </c>
      <c r="B4" s="58"/>
      <c r="C4" s="21"/>
      <c r="D4" s="15"/>
      <c r="E4" s="21"/>
      <c r="F4" s="5"/>
      <c r="G4" s="5"/>
      <c r="H4" s="5"/>
      <c r="I4" s="5"/>
      <c r="J4" s="5"/>
      <c r="K4" s="5"/>
      <c r="L4" s="5"/>
      <c r="M4" s="5"/>
      <c r="N4" s="5"/>
      <c r="O4" s="289" t="s">
        <v>12</v>
      </c>
    </row>
    <row r="5" spans="1:31" ht="15.75" customHeight="1" thickBot="1" x14ac:dyDescent="0.25">
      <c r="A5" s="304" t="s">
        <v>931</v>
      </c>
      <c r="B5" s="40">
        <v>611002</v>
      </c>
      <c r="E5" s="22">
        <f t="shared" ref="E5" si="0">SUM(C5/1400)</f>
        <v>0</v>
      </c>
      <c r="F5" s="282">
        <f t="shared" ref="F5:F6" si="1">SUM(E5*D5)</f>
        <v>0</v>
      </c>
      <c r="G5" s="282">
        <f t="shared" ref="G5:H5" si="2">F5*1.035</f>
        <v>0</v>
      </c>
      <c r="H5" s="282">
        <f t="shared" si="2"/>
        <v>0</v>
      </c>
      <c r="I5" s="282"/>
      <c r="J5" s="282">
        <f t="shared" ref="J5:K5" si="3">I5*1.035</f>
        <v>0</v>
      </c>
      <c r="K5" s="282">
        <f t="shared" si="3"/>
        <v>0</v>
      </c>
      <c r="L5" s="282">
        <f>SUM(F5:H5)</f>
        <v>0</v>
      </c>
      <c r="M5" s="282">
        <f>SUM(I5:K5)</f>
        <v>0</v>
      </c>
      <c r="N5" s="282">
        <f t="shared" ref="N5:N6" si="4">SUM(L5:M5)</f>
        <v>0</v>
      </c>
      <c r="O5" s="292"/>
    </row>
    <row r="6" spans="1:31" ht="15.75" customHeight="1" x14ac:dyDescent="0.25">
      <c r="A6" s="304" t="s">
        <v>932</v>
      </c>
      <c r="B6" s="40">
        <v>611002</v>
      </c>
      <c r="C6" s="27">
        <v>47500</v>
      </c>
      <c r="E6" s="22">
        <f>SUM(C6/1820)</f>
        <v>26.098901098901099</v>
      </c>
      <c r="F6" s="282">
        <f t="shared" si="1"/>
        <v>0</v>
      </c>
      <c r="G6" s="282">
        <f t="shared" ref="G6:H6" si="5">F6*1.035</f>
        <v>0</v>
      </c>
      <c r="H6" s="282">
        <f t="shared" si="5"/>
        <v>0</v>
      </c>
      <c r="I6" s="282"/>
      <c r="J6" s="282">
        <f t="shared" ref="J6:K6" si="6">I6*1.035</f>
        <v>0</v>
      </c>
      <c r="K6" s="282">
        <f t="shared" si="6"/>
        <v>0</v>
      </c>
      <c r="L6" s="282">
        <f>SUM(F6:H6)</f>
        <v>0</v>
      </c>
      <c r="M6" s="282">
        <f>SUM(I6:K6)</f>
        <v>0</v>
      </c>
      <c r="N6" s="282">
        <f t="shared" si="4"/>
        <v>0</v>
      </c>
      <c r="O6" s="287"/>
    </row>
    <row r="7" spans="1:31" ht="15.75" customHeight="1" thickBot="1" x14ac:dyDescent="0.3">
      <c r="A7" s="47"/>
      <c r="B7" s="40">
        <v>611007</v>
      </c>
      <c r="C7" s="22"/>
      <c r="D7" s="6"/>
      <c r="E7" s="22">
        <f>SUM(C7/1400)</f>
        <v>0</v>
      </c>
      <c r="F7" s="7">
        <f>SUM(E7*D7)</f>
        <v>0</v>
      </c>
      <c r="G7" s="7">
        <f>F7*1.035</f>
        <v>0</v>
      </c>
      <c r="H7" s="7">
        <f>G7*1.035</f>
        <v>0</v>
      </c>
      <c r="I7" s="7"/>
      <c r="J7" s="7">
        <f t="shared" ref="J7:K8" si="7">I7*1.035</f>
        <v>0</v>
      </c>
      <c r="K7" s="7">
        <f t="shared" si="7"/>
        <v>0</v>
      </c>
      <c r="L7" s="7">
        <f>SUM(F7:H7)</f>
        <v>0</v>
      </c>
      <c r="M7" s="7">
        <f>SUM(I7:K7)</f>
        <v>0</v>
      </c>
      <c r="N7" s="7">
        <f>SUM(L7:M7)</f>
        <v>0</v>
      </c>
      <c r="O7" s="288" t="s">
        <v>922</v>
      </c>
      <c r="AD7" s="33" t="s">
        <v>586</v>
      </c>
    </row>
    <row r="8" spans="1:31" ht="15.75" customHeight="1" x14ac:dyDescent="0.2">
      <c r="A8" s="47"/>
      <c r="B8" s="40">
        <v>612008</v>
      </c>
      <c r="C8" s="22"/>
      <c r="D8" s="6"/>
      <c r="E8" s="22">
        <f>SUM(C8/1400)</f>
        <v>0</v>
      </c>
      <c r="I8" s="7"/>
      <c r="J8" s="7">
        <f t="shared" si="7"/>
        <v>0</v>
      </c>
      <c r="K8" s="7">
        <f t="shared" si="7"/>
        <v>0</v>
      </c>
      <c r="L8" s="7">
        <f>SUM(F8:H8)</f>
        <v>0</v>
      </c>
      <c r="M8" s="7">
        <f>SUM(I8:K8)</f>
        <v>0</v>
      </c>
      <c r="N8" s="7">
        <f>SUM(L8:M8)</f>
        <v>0</v>
      </c>
      <c r="O8" s="363"/>
    </row>
    <row r="9" spans="1:31" ht="15.75" customHeight="1" thickBot="1" x14ac:dyDescent="0.25">
      <c r="A9" s="43" t="s">
        <v>3</v>
      </c>
      <c r="B9" s="3"/>
      <c r="C9" s="23"/>
      <c r="D9" s="1"/>
      <c r="E9" s="23"/>
      <c r="F9" s="35">
        <f>SUM(F5:F8)</f>
        <v>0</v>
      </c>
      <c r="G9" s="35">
        <f t="shared" ref="G9:M9" si="8">SUM(G5:G8)</f>
        <v>0</v>
      </c>
      <c r="H9" s="35">
        <f t="shared" si="8"/>
        <v>0</v>
      </c>
      <c r="I9" s="35">
        <f t="shared" si="8"/>
        <v>0</v>
      </c>
      <c r="J9" s="35">
        <f t="shared" si="8"/>
        <v>0</v>
      </c>
      <c r="K9" s="35">
        <f t="shared" si="8"/>
        <v>0</v>
      </c>
      <c r="L9" s="35">
        <f t="shared" si="8"/>
        <v>0</v>
      </c>
      <c r="M9" s="35">
        <f t="shared" si="8"/>
        <v>0</v>
      </c>
      <c r="N9" s="35">
        <f>SUM(L9:M9)</f>
        <v>0</v>
      </c>
      <c r="O9" s="364"/>
      <c r="AC9" s="1"/>
      <c r="AD9" s="1" t="s">
        <v>588</v>
      </c>
      <c r="AE9" s="1"/>
    </row>
    <row r="10" spans="1:31" ht="15.75" customHeight="1" x14ac:dyDescent="0.2">
      <c r="A10" s="42" t="s">
        <v>16</v>
      </c>
      <c r="B10" s="59"/>
      <c r="C10" s="24"/>
      <c r="D10" s="4"/>
      <c r="E10" s="24"/>
      <c r="F10" s="4"/>
      <c r="G10" s="5"/>
      <c r="H10" s="5"/>
      <c r="I10" s="5"/>
      <c r="J10" s="5"/>
      <c r="K10" s="5"/>
      <c r="L10" s="4"/>
      <c r="M10" s="4"/>
      <c r="N10" s="5"/>
      <c r="O10" s="298"/>
      <c r="AD10" s="1" t="s">
        <v>589</v>
      </c>
    </row>
    <row r="11" spans="1:31" ht="15.75" customHeight="1" x14ac:dyDescent="0.25">
      <c r="A11" s="47"/>
      <c r="B11" s="40">
        <v>614024</v>
      </c>
      <c r="C11" s="27">
        <f>SUM((C5/9)*3)</f>
        <v>0</v>
      </c>
      <c r="D11" s="6"/>
      <c r="E11" s="22">
        <f>SUM(C11/420)</f>
        <v>0</v>
      </c>
      <c r="F11" s="7">
        <f>SUM(E11*D11)</f>
        <v>0</v>
      </c>
      <c r="G11" s="7">
        <f t="shared" ref="G11:H13" si="9">F11*1.035</f>
        <v>0</v>
      </c>
      <c r="H11" s="7">
        <f t="shared" si="9"/>
        <v>0</v>
      </c>
      <c r="I11" s="7"/>
      <c r="J11" s="7">
        <f t="shared" ref="J11:K13" si="10">I11*1.035</f>
        <v>0</v>
      </c>
      <c r="K11" s="7">
        <f t="shared" si="10"/>
        <v>0</v>
      </c>
      <c r="L11" s="7">
        <f>SUM(F11:H11)</f>
        <v>0</v>
      </c>
      <c r="M11" s="7">
        <f>SUM(I11:K11)</f>
        <v>0</v>
      </c>
      <c r="N11" s="7">
        <f>SUM(L11:M11)</f>
        <v>0</v>
      </c>
      <c r="O11" s="299"/>
      <c r="AD11" s="1" t="s">
        <v>590</v>
      </c>
    </row>
    <row r="12" spans="1:31" ht="15.75" customHeight="1" thickBot="1" x14ac:dyDescent="0.25">
      <c r="A12" s="47"/>
      <c r="B12" s="40">
        <v>614024</v>
      </c>
      <c r="C12" s="27">
        <f>SUM((C7/9)*3)</f>
        <v>0</v>
      </c>
      <c r="E12" s="22">
        <f>SUM(C12/420)</f>
        <v>0</v>
      </c>
      <c r="F12" s="7">
        <f>SUM(E12*D12)</f>
        <v>0</v>
      </c>
      <c r="G12" s="7">
        <f t="shared" si="9"/>
        <v>0</v>
      </c>
      <c r="H12" s="7">
        <f t="shared" si="9"/>
        <v>0</v>
      </c>
      <c r="I12" s="7"/>
      <c r="J12" s="7">
        <f t="shared" si="10"/>
        <v>0</v>
      </c>
      <c r="K12" s="7">
        <f t="shared" si="10"/>
        <v>0</v>
      </c>
      <c r="L12" s="7">
        <f>SUM(F12:H12)</f>
        <v>0</v>
      </c>
      <c r="M12" s="7">
        <f>SUM(I12:K12)</f>
        <v>0</v>
      </c>
      <c r="N12" s="7">
        <f>SUM(L12:M12)</f>
        <v>0</v>
      </c>
      <c r="O12" s="288" t="s">
        <v>923</v>
      </c>
    </row>
    <row r="13" spans="1:31" s="1" customFormat="1" ht="15.75" customHeight="1" x14ac:dyDescent="0.2">
      <c r="A13" s="47"/>
      <c r="B13" s="40">
        <v>614024</v>
      </c>
      <c r="C13" s="27">
        <f>SUM((C7/9)*3)</f>
        <v>0</v>
      </c>
      <c r="D13" s="6"/>
      <c r="E13" s="22">
        <f>SUM(C13/420)</f>
        <v>0</v>
      </c>
      <c r="F13" s="7">
        <f>SUM(E13*D13)</f>
        <v>0</v>
      </c>
      <c r="G13" s="7">
        <f t="shared" si="9"/>
        <v>0</v>
      </c>
      <c r="H13" s="7">
        <f t="shared" si="9"/>
        <v>0</v>
      </c>
      <c r="I13" s="7"/>
      <c r="J13" s="7">
        <f t="shared" si="10"/>
        <v>0</v>
      </c>
      <c r="K13" s="7">
        <f t="shared" si="10"/>
        <v>0</v>
      </c>
      <c r="L13" s="7">
        <f>SUM(F13:H13)</f>
        <v>0</v>
      </c>
      <c r="M13" s="7">
        <f>SUM(I13:K13)</f>
        <v>0</v>
      </c>
      <c r="N13" s="7">
        <f>SUM(L13:M13)</f>
        <v>0</v>
      </c>
      <c r="O13" s="365"/>
    </row>
    <row r="14" spans="1:31" ht="15.75" customHeight="1" thickBot="1" x14ac:dyDescent="0.3">
      <c r="A14" s="47"/>
      <c r="B14" s="40"/>
      <c r="D14" s="6"/>
      <c r="E14" s="22"/>
      <c r="F14" s="282"/>
      <c r="G14" s="282"/>
      <c r="H14" s="282"/>
      <c r="I14" s="282"/>
      <c r="J14" s="282"/>
      <c r="K14" s="282"/>
      <c r="L14" s="282"/>
      <c r="M14" s="282"/>
      <c r="N14" s="282"/>
      <c r="O14" s="366"/>
      <c r="AD14" s="33" t="s">
        <v>585</v>
      </c>
    </row>
    <row r="15" spans="1:31" ht="15.75" customHeight="1" x14ac:dyDescent="0.25">
      <c r="A15" s="43" t="s">
        <v>3</v>
      </c>
      <c r="B15" s="3"/>
      <c r="C15" s="23"/>
      <c r="D15" s="1"/>
      <c r="E15" s="23"/>
      <c r="F15" s="35">
        <f t="shared" ref="F15:M15" si="11">SUM(F11:F14)</f>
        <v>0</v>
      </c>
      <c r="G15" s="35">
        <f>SUM(G11:G14)</f>
        <v>0</v>
      </c>
      <c r="H15" s="35">
        <f t="shared" si="11"/>
        <v>0</v>
      </c>
      <c r="I15" s="35">
        <f t="shared" si="11"/>
        <v>0</v>
      </c>
      <c r="J15" s="35">
        <f t="shared" si="11"/>
        <v>0</v>
      </c>
      <c r="K15" s="35">
        <f t="shared" si="11"/>
        <v>0</v>
      </c>
      <c r="L15" s="35">
        <f t="shared" si="11"/>
        <v>0</v>
      </c>
      <c r="M15" s="35">
        <f t="shared" si="11"/>
        <v>0</v>
      </c>
      <c r="N15" s="35">
        <f>SUM(L15:M15)</f>
        <v>0</v>
      </c>
      <c r="O15" s="290" t="s">
        <v>924</v>
      </c>
      <c r="AD15" s="14"/>
    </row>
    <row r="16" spans="1:31" ht="15.75" customHeight="1" thickBot="1" x14ac:dyDescent="0.35">
      <c r="A16" s="42" t="s">
        <v>14</v>
      </c>
      <c r="B16" s="60"/>
      <c r="C16" s="25"/>
      <c r="D16" s="16"/>
      <c r="E16" s="25"/>
      <c r="F16" s="8"/>
      <c r="G16" s="51"/>
      <c r="H16" s="51"/>
      <c r="I16" s="51"/>
      <c r="J16" s="51"/>
      <c r="K16" s="51"/>
      <c r="L16" s="8"/>
      <c r="M16" s="8"/>
      <c r="N16" s="51"/>
      <c r="O16" s="300" t="s">
        <v>587</v>
      </c>
      <c r="AD16" s="74" t="s">
        <v>591</v>
      </c>
    </row>
    <row r="17" spans="1:31" s="1" customFormat="1" ht="15.75" customHeight="1" thickBot="1" x14ac:dyDescent="0.35">
      <c r="A17" s="50" t="s">
        <v>548</v>
      </c>
      <c r="B17" s="55">
        <v>616101</v>
      </c>
      <c r="C17" s="27"/>
      <c r="D17" s="2"/>
      <c r="E17" s="22">
        <f>SUM(C17/1820)</f>
        <v>0</v>
      </c>
      <c r="F17" s="7">
        <f>SUM(E17*D17)</f>
        <v>0</v>
      </c>
      <c r="G17" s="7">
        <f t="shared" ref="G17:H18" si="12">F17*1.035</f>
        <v>0</v>
      </c>
      <c r="H17" s="7">
        <f t="shared" si="12"/>
        <v>0</v>
      </c>
      <c r="I17" s="7">
        <v>0</v>
      </c>
      <c r="J17" s="7">
        <f t="shared" ref="J17:K18" si="13">I17*1.035</f>
        <v>0</v>
      </c>
      <c r="K17" s="7">
        <f t="shared" si="13"/>
        <v>0</v>
      </c>
      <c r="L17" s="7">
        <f>SUM(F17:H17)</f>
        <v>0</v>
      </c>
      <c r="M17" s="7">
        <f>SUM(I17:K17)</f>
        <v>0</v>
      </c>
      <c r="N17" s="7">
        <f>SUM(L17:M17)</f>
        <v>0</v>
      </c>
      <c r="O17" s="283"/>
      <c r="AD17" s="75"/>
    </row>
    <row r="18" spans="1:31" s="1" customFormat="1" ht="15.75" customHeight="1" x14ac:dyDescent="0.3">
      <c r="A18" s="50" t="s">
        <v>565</v>
      </c>
      <c r="B18" s="55">
        <v>617201</v>
      </c>
      <c r="C18" s="27">
        <v>47500</v>
      </c>
      <c r="D18" s="2"/>
      <c r="E18" s="22">
        <f>SUM(C18/1820)</f>
        <v>26.098901098901099</v>
      </c>
      <c r="F18" s="7">
        <f>SUM(E18*D18)</f>
        <v>0</v>
      </c>
      <c r="G18" s="7">
        <f t="shared" si="12"/>
        <v>0</v>
      </c>
      <c r="H18" s="7">
        <f t="shared" si="12"/>
        <v>0</v>
      </c>
      <c r="I18" s="7">
        <v>0</v>
      </c>
      <c r="J18" s="7">
        <f t="shared" si="13"/>
        <v>0</v>
      </c>
      <c r="K18" s="7">
        <f t="shared" si="13"/>
        <v>0</v>
      </c>
      <c r="L18" s="7">
        <f>SUM(F18:H18)</f>
        <v>0</v>
      </c>
      <c r="M18" s="7">
        <f>SUM(I18:K18)</f>
        <v>0</v>
      </c>
      <c r="N18" s="7">
        <f>SUM(L18:M18)</f>
        <v>0</v>
      </c>
      <c r="O18" s="301"/>
      <c r="AD18" s="74" t="s">
        <v>592</v>
      </c>
    </row>
    <row r="19" spans="1:31" s="1" customFormat="1" ht="15.75" customHeight="1" x14ac:dyDescent="0.2">
      <c r="O19" s="290" t="s">
        <v>925</v>
      </c>
      <c r="AD19" s="76" t="s">
        <v>593</v>
      </c>
    </row>
    <row r="20" spans="1:31" ht="15.75" customHeight="1" x14ac:dyDescent="0.2">
      <c r="O20" s="300" t="s">
        <v>926</v>
      </c>
      <c r="AD20" s="77" t="s">
        <v>594</v>
      </c>
    </row>
    <row r="21" spans="1:31" ht="15.75" customHeight="1" thickBot="1" x14ac:dyDescent="0.25">
      <c r="A21" s="43" t="s">
        <v>3</v>
      </c>
      <c r="B21" s="3"/>
      <c r="C21" s="23"/>
      <c r="D21" s="1"/>
      <c r="E21" s="23"/>
      <c r="F21" s="35">
        <f t="shared" ref="F21:M21" si="14">SUM(F17:F20)</f>
        <v>0</v>
      </c>
      <c r="G21" s="35">
        <f t="shared" si="14"/>
        <v>0</v>
      </c>
      <c r="H21" s="35">
        <f t="shared" si="14"/>
        <v>0</v>
      </c>
      <c r="I21" s="35">
        <f t="shared" si="14"/>
        <v>0</v>
      </c>
      <c r="J21" s="35">
        <f t="shared" si="14"/>
        <v>0</v>
      </c>
      <c r="K21" s="35">
        <f t="shared" si="14"/>
        <v>0</v>
      </c>
      <c r="L21" s="35">
        <f t="shared" si="14"/>
        <v>0</v>
      </c>
      <c r="M21" s="35">
        <f t="shared" si="14"/>
        <v>0</v>
      </c>
      <c r="N21" s="35">
        <f>SUM(L21:M21)</f>
        <v>0</v>
      </c>
      <c r="O21" s="302" t="s">
        <v>927</v>
      </c>
      <c r="AD21" s="77" t="s">
        <v>595</v>
      </c>
    </row>
    <row r="22" spans="1:31" ht="15.75" customHeight="1" thickBot="1" x14ac:dyDescent="0.25">
      <c r="A22" s="322" t="s">
        <v>938</v>
      </c>
      <c r="B22" s="320"/>
      <c r="C22" s="323"/>
      <c r="D22" s="324"/>
      <c r="E22" s="323"/>
      <c r="F22" s="325"/>
      <c r="G22" s="309"/>
      <c r="H22" s="309"/>
      <c r="I22" s="309"/>
      <c r="J22" s="309"/>
      <c r="K22" s="309"/>
      <c r="L22" s="309"/>
      <c r="M22" s="309"/>
      <c r="N22" s="309"/>
      <c r="O22" s="293"/>
      <c r="AD22" s="77" t="s">
        <v>596</v>
      </c>
    </row>
    <row r="23" spans="1:31" ht="15.75" customHeight="1" x14ac:dyDescent="0.2">
      <c r="A23" s="321" t="s">
        <v>939</v>
      </c>
      <c r="B23" s="318">
        <v>618005</v>
      </c>
      <c r="C23" s="347">
        <f>SUM(F23)</f>
        <v>0</v>
      </c>
      <c r="D23" s="39"/>
      <c r="E23" s="347"/>
      <c r="F23" s="348">
        <f>(E23*D23)</f>
        <v>0</v>
      </c>
      <c r="G23" s="305">
        <f t="shared" ref="G23:G25" si="15">F23*1.035</f>
        <v>0</v>
      </c>
      <c r="H23" s="305">
        <f t="shared" ref="H23:H25" si="16">G23*1.035</f>
        <v>0</v>
      </c>
      <c r="I23" s="305">
        <v>0</v>
      </c>
      <c r="J23" s="305">
        <f t="shared" ref="J23:J25" si="17">I23*1.035</f>
        <v>0</v>
      </c>
      <c r="K23" s="305">
        <f t="shared" ref="K23:K25" si="18">J23*1.035</f>
        <v>0</v>
      </c>
      <c r="L23" s="305">
        <f>SUM(F23:H23)</f>
        <v>0</v>
      </c>
      <c r="M23" s="305">
        <f>SUM(I23:K23)</f>
        <v>0</v>
      </c>
      <c r="N23" s="305">
        <f>SUM(L23:M23)</f>
        <v>0</v>
      </c>
      <c r="O23" s="290" t="s">
        <v>928</v>
      </c>
      <c r="AD23" s="76" t="s">
        <v>597</v>
      </c>
    </row>
    <row r="24" spans="1:31" ht="15.75" customHeight="1" thickBot="1" x14ac:dyDescent="0.35">
      <c r="A24" s="321" t="s">
        <v>939</v>
      </c>
      <c r="B24" s="318">
        <v>618005</v>
      </c>
      <c r="C24" s="347">
        <f>SUM(F24)</f>
        <v>0</v>
      </c>
      <c r="D24" s="39"/>
      <c r="E24" s="347"/>
      <c r="F24" s="348">
        <f>(E24*D24)</f>
        <v>0</v>
      </c>
      <c r="G24" s="305">
        <f t="shared" si="15"/>
        <v>0</v>
      </c>
      <c r="H24" s="305">
        <f t="shared" si="16"/>
        <v>0</v>
      </c>
      <c r="I24" s="305">
        <v>0</v>
      </c>
      <c r="J24" s="305">
        <f t="shared" si="17"/>
        <v>0</v>
      </c>
      <c r="K24" s="305">
        <f t="shared" si="18"/>
        <v>0</v>
      </c>
      <c r="L24" s="305">
        <f>SUM(F24:H24)</f>
        <v>0</v>
      </c>
      <c r="M24" s="305">
        <f>SUM(I24:K24)</f>
        <v>0</v>
      </c>
      <c r="N24" s="305">
        <f>SUM(L24:M24)</f>
        <v>0</v>
      </c>
      <c r="O24" s="297" t="s">
        <v>929</v>
      </c>
      <c r="AD24" s="78" t="s">
        <v>598</v>
      </c>
    </row>
    <row r="25" spans="1:31" ht="15.75" customHeight="1" thickBot="1" x14ac:dyDescent="0.35">
      <c r="A25" s="321" t="s">
        <v>939</v>
      </c>
      <c r="B25" s="318">
        <v>618005</v>
      </c>
      <c r="C25" s="347">
        <f>SUM(F25)</f>
        <v>0</v>
      </c>
      <c r="D25" s="39"/>
      <c r="E25" s="347"/>
      <c r="F25" s="348">
        <f>(E25*D25)</f>
        <v>0</v>
      </c>
      <c r="G25" s="305">
        <f t="shared" si="15"/>
        <v>0</v>
      </c>
      <c r="H25" s="305">
        <f t="shared" si="16"/>
        <v>0</v>
      </c>
      <c r="I25" s="305">
        <v>0</v>
      </c>
      <c r="J25" s="305">
        <f t="shared" si="17"/>
        <v>0</v>
      </c>
      <c r="K25" s="305">
        <f t="shared" si="18"/>
        <v>0</v>
      </c>
      <c r="L25" s="305">
        <f>SUM(F25:H25)</f>
        <v>0</v>
      </c>
      <c r="M25" s="305">
        <f>SUM(I25:K25)</f>
        <v>0</v>
      </c>
      <c r="N25" s="305">
        <f>SUM(L25:M25)</f>
        <v>0</v>
      </c>
      <c r="O25" s="295">
        <f>SUM(O22-2)</f>
        <v>-2</v>
      </c>
      <c r="AD25" s="78" t="s">
        <v>599</v>
      </c>
    </row>
    <row r="26" spans="1:31" ht="15.75" customHeight="1" thickBot="1" x14ac:dyDescent="0.35">
      <c r="A26" s="319"/>
      <c r="B26" s="318"/>
      <c r="C26" s="315"/>
      <c r="D26" s="311"/>
      <c r="E26" s="315"/>
      <c r="F26" s="317"/>
      <c r="G26" s="308"/>
      <c r="H26" s="308"/>
      <c r="I26" s="308"/>
      <c r="J26" s="308"/>
      <c r="K26" s="308"/>
      <c r="L26" s="308"/>
      <c r="M26" s="308"/>
      <c r="N26" s="308"/>
      <c r="O26" s="299"/>
      <c r="AD26" s="74" t="s">
        <v>600</v>
      </c>
    </row>
    <row r="27" spans="1:31" ht="15.75" customHeight="1" x14ac:dyDescent="0.3">
      <c r="A27" s="316" t="s">
        <v>3</v>
      </c>
      <c r="B27" s="312"/>
      <c r="C27" s="314"/>
      <c r="D27" s="310"/>
      <c r="E27" s="314"/>
      <c r="F27" s="313">
        <f>SUM(F23:F26)</f>
        <v>0</v>
      </c>
      <c r="G27" s="313">
        <f t="shared" ref="G27:M27" si="19">SUM(G23:G26)</f>
        <v>0</v>
      </c>
      <c r="H27" s="313">
        <f t="shared" si="19"/>
        <v>0</v>
      </c>
      <c r="I27" s="313">
        <f t="shared" si="19"/>
        <v>0</v>
      </c>
      <c r="J27" s="313">
        <f t="shared" si="19"/>
        <v>0</v>
      </c>
      <c r="K27" s="313">
        <f t="shared" si="19"/>
        <v>0</v>
      </c>
      <c r="L27" s="313">
        <f t="shared" si="19"/>
        <v>0</v>
      </c>
      <c r="M27" s="313">
        <f t="shared" si="19"/>
        <v>0</v>
      </c>
      <c r="N27" s="35">
        <f>SUM(L27:M27)</f>
        <v>0</v>
      </c>
      <c r="O27" s="299"/>
      <c r="Q27" s="367" t="s">
        <v>586</v>
      </c>
      <c r="R27" s="368"/>
      <c r="S27" s="368"/>
      <c r="T27" s="369"/>
      <c r="AD27" s="78" t="s">
        <v>601</v>
      </c>
    </row>
    <row r="28" spans="1:31" ht="15.75" customHeight="1" thickBot="1" x14ac:dyDescent="0.35">
      <c r="A28" s="42" t="s">
        <v>13</v>
      </c>
      <c r="B28" s="60"/>
      <c r="C28" s="25"/>
      <c r="D28" s="16"/>
      <c r="E28" s="25"/>
      <c r="F28" s="11"/>
      <c r="G28" s="5"/>
      <c r="H28" s="5"/>
      <c r="I28" s="5"/>
      <c r="J28" s="5"/>
      <c r="K28" s="5"/>
      <c r="L28" s="11"/>
      <c r="M28" s="11"/>
      <c r="N28" s="5"/>
      <c r="O28" s="288" t="s">
        <v>585</v>
      </c>
      <c r="Q28" s="274" t="s">
        <v>917</v>
      </c>
      <c r="R28" s="275"/>
      <c r="S28" s="275"/>
      <c r="T28" s="276"/>
      <c r="AD28" s="78" t="s">
        <v>602</v>
      </c>
    </row>
    <row r="29" spans="1:31" ht="15.75" customHeight="1" x14ac:dyDescent="0.3">
      <c r="A29" s="306" t="s">
        <v>950</v>
      </c>
      <c r="B29" s="12">
        <v>619104</v>
      </c>
      <c r="C29" s="71">
        <v>24000</v>
      </c>
      <c r="E29" s="22">
        <f>SUM(C29/680)</f>
        <v>35.294117647058826</v>
      </c>
      <c r="F29" s="7">
        <f>SUM(E29*D29)</f>
        <v>0</v>
      </c>
      <c r="G29" s="7">
        <f t="shared" ref="G29:H33" si="20">F29*1.035</f>
        <v>0</v>
      </c>
      <c r="H29" s="7">
        <f t="shared" si="20"/>
        <v>0</v>
      </c>
      <c r="I29" s="7"/>
      <c r="J29" s="7">
        <f t="shared" ref="J29:K33" si="21">I29*1.035</f>
        <v>0</v>
      </c>
      <c r="K29" s="7">
        <f t="shared" si="21"/>
        <v>0</v>
      </c>
      <c r="L29" s="7">
        <f>SUM(F29:H29)</f>
        <v>0</v>
      </c>
      <c r="M29" s="7">
        <f>SUM(I29:K29)</f>
        <v>0</v>
      </c>
      <c r="N29" s="7">
        <f t="shared" ref="N29:N35" si="22">SUM(L29:M29)</f>
        <v>0</v>
      </c>
      <c r="O29" s="359"/>
      <c r="Q29" s="353" t="s">
        <v>918</v>
      </c>
      <c r="R29" s="354"/>
      <c r="S29" s="354"/>
      <c r="T29" s="355"/>
      <c r="AD29" s="78" t="s">
        <v>603</v>
      </c>
    </row>
    <row r="30" spans="1:31" ht="15.75" customHeight="1" x14ac:dyDescent="0.3">
      <c r="A30" s="306" t="s">
        <v>951</v>
      </c>
      <c r="B30" s="12">
        <v>619104</v>
      </c>
      <c r="C30" s="71">
        <v>15440.25</v>
      </c>
      <c r="E30" s="22">
        <v>29.41</v>
      </c>
      <c r="F30" s="305">
        <f>SUM(E30*D30)</f>
        <v>0</v>
      </c>
      <c r="G30" s="305">
        <f t="shared" si="20"/>
        <v>0</v>
      </c>
      <c r="H30" s="305">
        <f t="shared" si="20"/>
        <v>0</v>
      </c>
      <c r="I30" s="305"/>
      <c r="J30" s="305">
        <f t="shared" si="21"/>
        <v>0</v>
      </c>
      <c r="K30" s="305">
        <f t="shared" si="21"/>
        <v>0</v>
      </c>
      <c r="L30" s="305">
        <f t="shared" ref="L30:L31" si="23">SUM(F30:H30)</f>
        <v>0</v>
      </c>
      <c r="M30" s="305">
        <f>SUM(I30:K30)</f>
        <v>0</v>
      </c>
      <c r="N30" s="305">
        <f t="shared" si="22"/>
        <v>0</v>
      </c>
      <c r="O30" s="431"/>
      <c r="Q30" s="353"/>
      <c r="R30" s="354"/>
      <c r="S30" s="354"/>
      <c r="T30" s="355"/>
      <c r="AD30" s="78"/>
    </row>
    <row r="31" spans="1:31" ht="15.75" customHeight="1" thickBot="1" x14ac:dyDescent="0.35">
      <c r="A31" s="306" t="s">
        <v>952</v>
      </c>
      <c r="B31" s="12">
        <v>619104</v>
      </c>
      <c r="C31" s="71">
        <v>12000</v>
      </c>
      <c r="E31" s="22">
        <f>SUM(C31/680)</f>
        <v>17.647058823529413</v>
      </c>
      <c r="F31" s="7">
        <f>SUM(E31*D31)</f>
        <v>0</v>
      </c>
      <c r="G31" s="7">
        <f>F31*1.035</f>
        <v>0</v>
      </c>
      <c r="H31" s="7">
        <f>G31*1.035</f>
        <v>0</v>
      </c>
      <c r="I31" s="7"/>
      <c r="J31" s="7">
        <f>I31*1.035</f>
        <v>0</v>
      </c>
      <c r="K31" s="7">
        <f>J31*1.035</f>
        <v>0</v>
      </c>
      <c r="L31" s="305">
        <f t="shared" si="23"/>
        <v>0</v>
      </c>
      <c r="M31" s="7">
        <f>SUM(I31:K31)</f>
        <v>0</v>
      </c>
      <c r="N31" s="7">
        <f t="shared" si="22"/>
        <v>0</v>
      </c>
      <c r="O31" s="360"/>
      <c r="Q31" s="353"/>
      <c r="R31" s="354"/>
      <c r="S31" s="354"/>
      <c r="T31" s="355"/>
      <c r="AD31" s="78" t="s">
        <v>604</v>
      </c>
    </row>
    <row r="32" spans="1:31" ht="15.75" customHeight="1" thickBot="1" x14ac:dyDescent="0.25">
      <c r="A32" s="306" t="s">
        <v>953</v>
      </c>
      <c r="B32" s="12">
        <v>619104</v>
      </c>
      <c r="C32" s="71">
        <v>9265</v>
      </c>
      <c r="E32" s="22">
        <f>C32/525</f>
        <v>17.647619047619049</v>
      </c>
      <c r="F32" s="7">
        <f>SUM(E32*D32)</f>
        <v>0</v>
      </c>
      <c r="G32" s="7">
        <f t="shared" si="20"/>
        <v>0</v>
      </c>
      <c r="H32" s="7">
        <f t="shared" si="20"/>
        <v>0</v>
      </c>
      <c r="I32" s="7"/>
      <c r="J32" s="7">
        <f t="shared" si="21"/>
        <v>0</v>
      </c>
      <c r="K32" s="7">
        <f t="shared" si="21"/>
        <v>0</v>
      </c>
      <c r="L32" s="7">
        <f>SUM(F32:H32)</f>
        <v>0</v>
      </c>
      <c r="M32" s="7">
        <f>SUM(I32:K32)</f>
        <v>0</v>
      </c>
      <c r="N32" s="7">
        <f t="shared" si="22"/>
        <v>0</v>
      </c>
      <c r="O32" s="288" t="s">
        <v>586</v>
      </c>
      <c r="Q32" s="277"/>
      <c r="R32" s="275"/>
      <c r="S32" s="275"/>
      <c r="T32" s="276"/>
      <c r="AC32" s="1"/>
      <c r="AD32" s="77" t="s">
        <v>605</v>
      </c>
      <c r="AE32" s="1"/>
    </row>
    <row r="33" spans="1:30" ht="15.75" customHeight="1" thickBot="1" x14ac:dyDescent="0.25">
      <c r="A33" s="306" t="s">
        <v>549</v>
      </c>
      <c r="B33" s="307">
        <v>619113</v>
      </c>
      <c r="E33" s="22">
        <f>SUM(C33/1205)</f>
        <v>0</v>
      </c>
      <c r="F33" s="17">
        <f>SUM(E33*D33)</f>
        <v>0</v>
      </c>
      <c r="G33" s="7">
        <f t="shared" si="20"/>
        <v>0</v>
      </c>
      <c r="H33" s="7">
        <f t="shared" si="20"/>
        <v>0</v>
      </c>
      <c r="I33" s="7"/>
      <c r="J33" s="7">
        <f t="shared" si="21"/>
        <v>0</v>
      </c>
      <c r="K33" s="7">
        <f t="shared" si="21"/>
        <v>0</v>
      </c>
      <c r="L33" s="17">
        <f>SUM(F33:H33)</f>
        <v>0</v>
      </c>
      <c r="M33" s="17">
        <f>SUM(I33:K33)</f>
        <v>0</v>
      </c>
      <c r="N33" s="7">
        <f t="shared" si="22"/>
        <v>0</v>
      </c>
      <c r="O33" s="296"/>
      <c r="Q33" s="278" t="s">
        <v>919</v>
      </c>
      <c r="R33" s="275"/>
      <c r="S33" s="275"/>
      <c r="T33" s="276"/>
      <c r="AD33" s="79" t="s">
        <v>606</v>
      </c>
    </row>
    <row r="34" spans="1:30" ht="15.75" customHeight="1" x14ac:dyDescent="0.3">
      <c r="A34" s="43" t="s">
        <v>3</v>
      </c>
      <c r="B34" s="3"/>
      <c r="C34" s="23"/>
      <c r="D34" s="1"/>
      <c r="E34" s="23"/>
      <c r="F34" s="18">
        <f t="shared" ref="F34:M34" si="24">SUM(F29:F33)</f>
        <v>0</v>
      </c>
      <c r="G34" s="35">
        <f t="shared" si="24"/>
        <v>0</v>
      </c>
      <c r="H34" s="35">
        <f t="shared" si="24"/>
        <v>0</v>
      </c>
      <c r="I34" s="35">
        <f t="shared" si="24"/>
        <v>0</v>
      </c>
      <c r="J34" s="35">
        <f t="shared" si="24"/>
        <v>0</v>
      </c>
      <c r="K34" s="35">
        <f t="shared" si="24"/>
        <v>0</v>
      </c>
      <c r="L34" s="35">
        <f t="shared" si="24"/>
        <v>0</v>
      </c>
      <c r="M34" s="35">
        <f t="shared" si="24"/>
        <v>0</v>
      </c>
      <c r="N34" s="35">
        <f t="shared" si="22"/>
        <v>0</v>
      </c>
      <c r="O34" s="299"/>
      <c r="Q34" s="353" t="s">
        <v>920</v>
      </c>
      <c r="R34" s="354"/>
      <c r="S34" s="354"/>
      <c r="T34" s="355"/>
      <c r="AD34" s="78" t="s">
        <v>607</v>
      </c>
    </row>
    <row r="35" spans="1:30" ht="15.75" customHeight="1" thickBot="1" x14ac:dyDescent="0.35">
      <c r="A35" s="43" t="s">
        <v>528</v>
      </c>
      <c r="B35" s="3"/>
      <c r="C35" s="26"/>
      <c r="D35" s="13"/>
      <c r="E35" s="26"/>
      <c r="F35" s="19">
        <f>SUM(F9,F15,F21,F27,F34)</f>
        <v>0</v>
      </c>
      <c r="G35" s="284">
        <f t="shared" ref="G35:M35" si="25">SUM(G9,G15,G21,G27,G34)</f>
        <v>0</v>
      </c>
      <c r="H35" s="284">
        <f t="shared" si="25"/>
        <v>0</v>
      </c>
      <c r="I35" s="284">
        <f t="shared" si="25"/>
        <v>0</v>
      </c>
      <c r="J35" s="284">
        <f t="shared" si="25"/>
        <v>0</v>
      </c>
      <c r="K35" s="284">
        <f t="shared" si="25"/>
        <v>0</v>
      </c>
      <c r="L35" s="284">
        <f t="shared" si="25"/>
        <v>0</v>
      </c>
      <c r="M35" s="284">
        <f t="shared" si="25"/>
        <v>0</v>
      </c>
      <c r="N35" s="54">
        <f t="shared" si="22"/>
        <v>0</v>
      </c>
      <c r="O35" s="345" t="s">
        <v>940</v>
      </c>
      <c r="Q35" s="353"/>
      <c r="R35" s="354"/>
      <c r="S35" s="354"/>
      <c r="T35" s="355"/>
      <c r="AD35" s="78" t="s">
        <v>608</v>
      </c>
    </row>
    <row r="36" spans="1:30" ht="15.75" customHeight="1" thickTop="1" thickBot="1" x14ac:dyDescent="0.35">
      <c r="A36" s="42" t="s">
        <v>17</v>
      </c>
      <c r="B36" s="60"/>
      <c r="C36" s="25"/>
      <c r="D36" s="16"/>
      <c r="E36" s="25"/>
      <c r="F36" s="5"/>
      <c r="G36" s="5"/>
      <c r="H36" s="5"/>
      <c r="I36" s="5"/>
      <c r="J36" s="5"/>
      <c r="K36" s="5"/>
      <c r="L36" s="5"/>
      <c r="M36" s="5"/>
      <c r="N36" s="5"/>
      <c r="O36" s="345" t="s">
        <v>941</v>
      </c>
      <c r="Q36" s="279"/>
      <c r="R36" s="280"/>
      <c r="S36" s="280"/>
      <c r="T36" s="281"/>
      <c r="AD36" s="78" t="s">
        <v>609</v>
      </c>
    </row>
    <row r="37" spans="1:30" s="1" customFormat="1" ht="15.75" customHeight="1" x14ac:dyDescent="0.3">
      <c r="A37" s="326" t="s">
        <v>954</v>
      </c>
      <c r="B37" s="307">
        <v>657050</v>
      </c>
      <c r="C37" s="27"/>
      <c r="D37" s="2"/>
      <c r="E37" s="27"/>
      <c r="F37" s="350">
        <f>SUM(F8+F20)*0.516</f>
        <v>0</v>
      </c>
      <c r="G37" s="350">
        <f t="shared" ref="G37:K37" si="26">SUM(G8+G20)*0.516</f>
        <v>0</v>
      </c>
      <c r="H37" s="350">
        <f t="shared" si="26"/>
        <v>0</v>
      </c>
      <c r="I37" s="350">
        <f t="shared" si="26"/>
        <v>0</v>
      </c>
      <c r="J37" s="350">
        <f t="shared" si="26"/>
        <v>0</v>
      </c>
      <c r="K37" s="350">
        <f t="shared" si="26"/>
        <v>0</v>
      </c>
      <c r="L37" s="7">
        <f>SUM(F37:H37)</f>
        <v>0</v>
      </c>
      <c r="M37" s="7">
        <f>SUM(I37:K37)</f>
        <v>0</v>
      </c>
      <c r="N37" s="7">
        <f>SUM(L37:M37)</f>
        <v>0</v>
      </c>
      <c r="O37" s="331"/>
      <c r="Q37" s="278" t="s">
        <v>590</v>
      </c>
      <c r="R37" s="280"/>
      <c r="S37" s="280"/>
      <c r="T37" s="281"/>
      <c r="AD37" s="78" t="s">
        <v>610</v>
      </c>
    </row>
    <row r="38" spans="1:30" ht="15.75" customHeight="1" x14ac:dyDescent="0.3">
      <c r="A38" s="326" t="s">
        <v>955</v>
      </c>
      <c r="B38" s="307">
        <v>657060</v>
      </c>
      <c r="F38" s="350">
        <f>SUM(F15+F34)*0</f>
        <v>0</v>
      </c>
      <c r="G38" s="350">
        <f t="shared" ref="G38:K38" si="27">SUM(G14+G34)*0</f>
        <v>0</v>
      </c>
      <c r="H38" s="350">
        <f t="shared" si="27"/>
        <v>0</v>
      </c>
      <c r="I38" s="350">
        <f t="shared" si="27"/>
        <v>0</v>
      </c>
      <c r="J38" s="350">
        <f t="shared" si="27"/>
        <v>0</v>
      </c>
      <c r="K38" s="350">
        <f t="shared" si="27"/>
        <v>0</v>
      </c>
      <c r="L38" s="7">
        <f>SUM(F38:H38)</f>
        <v>0</v>
      </c>
      <c r="M38" s="7">
        <f>SUM(I38:K38)</f>
        <v>0</v>
      </c>
      <c r="N38" s="7">
        <f>SUM(L38:M38)</f>
        <v>0</v>
      </c>
      <c r="O38" s="346"/>
      <c r="Q38" s="353" t="s">
        <v>921</v>
      </c>
      <c r="R38" s="354"/>
      <c r="S38" s="354"/>
      <c r="T38" s="355"/>
      <c r="AD38" s="78" t="s">
        <v>611</v>
      </c>
    </row>
    <row r="39" spans="1:30" ht="15.75" customHeight="1" x14ac:dyDescent="0.3">
      <c r="A39" s="326" t="s">
        <v>956</v>
      </c>
      <c r="B39" s="432"/>
      <c r="F39" s="350">
        <f>F29*0.078</f>
        <v>0</v>
      </c>
      <c r="G39" s="350">
        <f t="shared" ref="G39:K39" si="28">G29*0.078</f>
        <v>0</v>
      </c>
      <c r="H39" s="350">
        <f t="shared" si="28"/>
        <v>0</v>
      </c>
      <c r="I39" s="350">
        <f t="shared" si="28"/>
        <v>0</v>
      </c>
      <c r="J39" s="350">
        <f t="shared" si="28"/>
        <v>0</v>
      </c>
      <c r="K39" s="350">
        <f t="shared" si="28"/>
        <v>0</v>
      </c>
      <c r="L39" s="305">
        <f>SUM(F39:H39)</f>
        <v>0</v>
      </c>
      <c r="M39" s="305">
        <f>SUM(I39:K39)</f>
        <v>0</v>
      </c>
      <c r="N39" s="305">
        <f>SUM(L39:M39)</f>
        <v>0</v>
      </c>
      <c r="O39" s="346"/>
      <c r="Q39" s="353"/>
      <c r="R39" s="354"/>
      <c r="S39" s="354"/>
      <c r="T39" s="355"/>
      <c r="AD39" s="78"/>
    </row>
    <row r="40" spans="1:30" ht="15.75" customHeight="1" x14ac:dyDescent="0.3">
      <c r="A40" s="326" t="s">
        <v>957</v>
      </c>
      <c r="B40" s="307">
        <v>657070</v>
      </c>
      <c r="F40" s="350">
        <f>SUM(F27)*0.081</f>
        <v>0</v>
      </c>
      <c r="G40" s="350">
        <f t="shared" ref="G40:K40" si="29">SUM(G26)*0.081</f>
        <v>0</v>
      </c>
      <c r="H40" s="350">
        <f t="shared" si="29"/>
        <v>0</v>
      </c>
      <c r="I40" s="350">
        <f t="shared" si="29"/>
        <v>0</v>
      </c>
      <c r="J40" s="350">
        <f t="shared" si="29"/>
        <v>0</v>
      </c>
      <c r="K40" s="350">
        <f t="shared" si="29"/>
        <v>0</v>
      </c>
      <c r="L40" s="7">
        <f>SUM(F40:H40)</f>
        <v>0</v>
      </c>
      <c r="M40" s="7">
        <f>SUM(I40:K40)</f>
        <v>0</v>
      </c>
      <c r="N40" s="7">
        <f>SUM(L40:M40)</f>
        <v>0</v>
      </c>
      <c r="O40" s="346"/>
      <c r="Q40" s="353"/>
      <c r="R40" s="354"/>
      <c r="S40" s="354"/>
      <c r="T40" s="355"/>
      <c r="AD40" s="78"/>
    </row>
    <row r="41" spans="1:30" ht="15.75" customHeight="1" thickBot="1" x14ac:dyDescent="0.35">
      <c r="A41" s="43" t="s">
        <v>529</v>
      </c>
      <c r="B41" s="3"/>
      <c r="C41" s="26"/>
      <c r="D41" s="13"/>
      <c r="E41" s="26"/>
      <c r="F41" s="19">
        <f>SUM(F37:F40)</f>
        <v>0</v>
      </c>
      <c r="G41" s="19">
        <f>SUM(G37:G40)</f>
        <v>0</v>
      </c>
      <c r="H41" s="19">
        <f>SUM(H37:H40)</f>
        <v>0</v>
      </c>
      <c r="I41" s="19">
        <f t="shared" ref="I41:M41" si="30">SUM(I37:I40)</f>
        <v>0</v>
      </c>
      <c r="J41" s="19">
        <f t="shared" si="30"/>
        <v>0</v>
      </c>
      <c r="K41" s="19">
        <f t="shared" si="30"/>
        <v>0</v>
      </c>
      <c r="L41" s="19">
        <f t="shared" si="30"/>
        <v>0</v>
      </c>
      <c r="M41" s="19">
        <f t="shared" si="30"/>
        <v>0</v>
      </c>
      <c r="N41" s="19">
        <f>SUM(L41:M41)</f>
        <v>0</v>
      </c>
      <c r="O41" s="332"/>
      <c r="Q41" s="353"/>
      <c r="R41" s="354"/>
      <c r="S41" s="354"/>
      <c r="T41" s="355"/>
      <c r="AD41" s="78" t="s">
        <v>612</v>
      </c>
    </row>
    <row r="42" spans="1:30" ht="15.75" customHeight="1" thickTop="1" thickBot="1" x14ac:dyDescent="0.35">
      <c r="A42" s="43" t="s">
        <v>530</v>
      </c>
      <c r="B42" s="3"/>
      <c r="C42" s="26"/>
      <c r="D42" s="13"/>
      <c r="E42" s="26"/>
      <c r="F42" s="34">
        <f t="shared" ref="F42:M42" si="31">SUM(F35,F41)</f>
        <v>0</v>
      </c>
      <c r="G42" s="34">
        <f t="shared" si="31"/>
        <v>0</v>
      </c>
      <c r="H42" s="34">
        <f t="shared" si="31"/>
        <v>0</v>
      </c>
      <c r="I42" s="34">
        <f t="shared" si="31"/>
        <v>0</v>
      </c>
      <c r="J42" s="34">
        <f t="shared" si="31"/>
        <v>0</v>
      </c>
      <c r="K42" s="34">
        <f t="shared" si="31"/>
        <v>0</v>
      </c>
      <c r="L42" s="34">
        <f t="shared" si="31"/>
        <v>0</v>
      </c>
      <c r="M42" s="34">
        <f t="shared" si="31"/>
        <v>0</v>
      </c>
      <c r="N42" s="34">
        <f>SUM(L42:M42)</f>
        <v>0</v>
      </c>
      <c r="O42" s="330"/>
      <c r="Q42" s="353"/>
      <c r="R42" s="354"/>
      <c r="S42" s="354"/>
      <c r="T42" s="355"/>
      <c r="AD42" s="78" t="s">
        <v>613</v>
      </c>
    </row>
    <row r="43" spans="1:30" s="1" customFormat="1" ht="15.75" customHeight="1" thickTop="1" thickBot="1" x14ac:dyDescent="0.35">
      <c r="A43" s="42" t="s">
        <v>537</v>
      </c>
      <c r="B43" s="60"/>
      <c r="C43" s="25"/>
      <c r="D43" s="16"/>
      <c r="E43" s="25"/>
      <c r="F43" s="5"/>
      <c r="G43" s="5"/>
      <c r="H43" s="5"/>
      <c r="I43" s="5"/>
      <c r="J43" s="5"/>
      <c r="K43" s="5"/>
      <c r="L43" s="5"/>
      <c r="M43" s="5"/>
      <c r="N43" s="5"/>
      <c r="O43" s="328" t="s">
        <v>930</v>
      </c>
      <c r="Q43" s="353"/>
      <c r="R43" s="354"/>
      <c r="S43" s="354"/>
      <c r="T43" s="355"/>
      <c r="AD43" s="78" t="s">
        <v>614</v>
      </c>
    </row>
    <row r="44" spans="1:30" ht="15.75" customHeight="1" thickBot="1" x14ac:dyDescent="0.35">
      <c r="A44" s="306" t="s">
        <v>934</v>
      </c>
      <c r="B44" s="307" t="s">
        <v>935</v>
      </c>
      <c r="F44" s="7"/>
      <c r="G44" s="7"/>
      <c r="H44" s="7"/>
      <c r="I44" s="7"/>
      <c r="J44" s="7"/>
      <c r="K44" s="7"/>
      <c r="L44" s="7">
        <f>SUM(F44:$H$44)</f>
        <v>0</v>
      </c>
      <c r="M44" s="7">
        <f>SUM(I44:K44)</f>
        <v>0</v>
      </c>
      <c r="N44" s="7">
        <f>SUM(L44:M44)</f>
        <v>0</v>
      </c>
      <c r="O44" s="334"/>
      <c r="Q44" s="356"/>
      <c r="R44" s="357"/>
      <c r="S44" s="357"/>
      <c r="T44" s="358"/>
      <c r="AD44" s="78" t="s">
        <v>615</v>
      </c>
    </row>
    <row r="45" spans="1:30" ht="15.75" customHeight="1" x14ac:dyDescent="0.3">
      <c r="A45" s="306" t="s">
        <v>936</v>
      </c>
      <c r="B45" s="307">
        <v>710000</v>
      </c>
      <c r="F45" s="7"/>
      <c r="G45" s="7"/>
      <c r="H45" s="7"/>
      <c r="I45" s="7"/>
      <c r="J45" s="7"/>
      <c r="K45" s="7"/>
      <c r="L45" s="7">
        <f>SUM(F45:$H$45)</f>
        <v>0</v>
      </c>
      <c r="M45" s="7">
        <f>SUM(I45:K45)</f>
        <v>0</v>
      </c>
      <c r="N45" s="7">
        <f>SUM(L45:M45)</f>
        <v>0</v>
      </c>
      <c r="O45" s="335"/>
      <c r="AD45" s="78" t="s">
        <v>616</v>
      </c>
    </row>
    <row r="46" spans="1:30" ht="15.75" customHeight="1" x14ac:dyDescent="0.3">
      <c r="A46" s="306" t="s">
        <v>937</v>
      </c>
      <c r="B46" s="307">
        <v>711999</v>
      </c>
      <c r="F46" s="305"/>
      <c r="G46" s="305"/>
      <c r="H46" s="305"/>
      <c r="I46" s="305"/>
      <c r="J46" s="305"/>
      <c r="K46" s="305"/>
      <c r="L46" s="305">
        <f>SUM(F$46:$H46)</f>
        <v>0</v>
      </c>
      <c r="M46" s="305">
        <f>SUM(I46:K46)</f>
        <v>0</v>
      </c>
      <c r="N46" s="305">
        <f>SUM(L46:M46)</f>
        <v>0</v>
      </c>
      <c r="O46" s="335"/>
      <c r="AD46" s="80" t="s">
        <v>617</v>
      </c>
    </row>
    <row r="47" spans="1:30" s="1" customFormat="1" ht="15.75" customHeight="1" x14ac:dyDescent="0.3">
      <c r="A47" s="43" t="s">
        <v>550</v>
      </c>
      <c r="B47" s="3"/>
      <c r="C47" s="26"/>
      <c r="D47" s="13"/>
      <c r="E47" s="26"/>
      <c r="F47" s="35">
        <f>SUM(F44:F46)</f>
        <v>0</v>
      </c>
      <c r="G47" s="35">
        <f t="shared" ref="G47:M47" si="32">SUM(G44:G46)</f>
        <v>0</v>
      </c>
      <c r="H47" s="35">
        <f t="shared" si="32"/>
        <v>0</v>
      </c>
      <c r="I47" s="35">
        <f t="shared" si="32"/>
        <v>0</v>
      </c>
      <c r="J47" s="35">
        <f t="shared" si="32"/>
        <v>0</v>
      </c>
      <c r="K47" s="35">
        <f t="shared" si="32"/>
        <v>0</v>
      </c>
      <c r="L47" s="35">
        <f t="shared" si="32"/>
        <v>0</v>
      </c>
      <c r="M47" s="35">
        <f t="shared" si="32"/>
        <v>0</v>
      </c>
      <c r="N47" s="35">
        <f>SUM(L47:M47)</f>
        <v>0</v>
      </c>
      <c r="O47" s="335"/>
      <c r="AD47" s="78" t="s">
        <v>618</v>
      </c>
    </row>
    <row r="48" spans="1:30" ht="15.75" customHeight="1" x14ac:dyDescent="0.3">
      <c r="A48" s="42" t="s">
        <v>551</v>
      </c>
      <c r="B48" s="60"/>
      <c r="C48" s="25"/>
      <c r="D48" s="16"/>
      <c r="E48" s="25"/>
      <c r="F48" s="5"/>
      <c r="G48" s="5"/>
      <c r="H48" s="5"/>
      <c r="I48" s="5"/>
      <c r="J48" s="5"/>
      <c r="K48" s="5"/>
      <c r="L48" s="5"/>
      <c r="M48" s="5"/>
      <c r="N48" s="5"/>
      <c r="O48" s="335"/>
      <c r="AD48" s="78" t="s">
        <v>619</v>
      </c>
    </row>
    <row r="49" spans="1:31" ht="15.75" customHeight="1" x14ac:dyDescent="0.2">
      <c r="A49" s="47" t="s">
        <v>538</v>
      </c>
      <c r="B49" s="55">
        <v>734002</v>
      </c>
      <c r="F49" s="7"/>
      <c r="G49" s="7"/>
      <c r="H49" s="7"/>
      <c r="I49" s="7"/>
      <c r="J49" s="7"/>
      <c r="K49" s="7"/>
      <c r="L49" s="7">
        <f>SUM(F49:$H$49)</f>
        <v>0</v>
      </c>
      <c r="M49" s="7">
        <f>SUM(I49:K49)</f>
        <v>0</v>
      </c>
      <c r="N49" s="7">
        <f>SUM(L49:M49)</f>
        <v>0</v>
      </c>
      <c r="O49" s="335"/>
      <c r="AD49" s="77" t="s">
        <v>620</v>
      </c>
    </row>
    <row r="50" spans="1:31" ht="15.75" customHeight="1" x14ac:dyDescent="0.3">
      <c r="A50" s="45"/>
      <c r="B50" s="61"/>
      <c r="C50" s="28"/>
      <c r="D50" s="10"/>
      <c r="E50" s="28"/>
      <c r="F50" s="7"/>
      <c r="G50" s="7"/>
      <c r="H50" s="7"/>
      <c r="I50" s="7"/>
      <c r="J50" s="7"/>
      <c r="K50" s="7"/>
      <c r="L50" s="7">
        <f>SUM(F50:$H$50)</f>
        <v>0</v>
      </c>
      <c r="M50" s="7">
        <f>SUM(I50:K50)</f>
        <v>0</v>
      </c>
      <c r="N50" s="7">
        <f>SUM(L50:M50)</f>
        <v>0</v>
      </c>
      <c r="O50" s="335"/>
      <c r="AD50" s="78" t="s">
        <v>621</v>
      </c>
    </row>
    <row r="51" spans="1:31" ht="15.75" customHeight="1" x14ac:dyDescent="0.3">
      <c r="A51" s="43" t="s">
        <v>539</v>
      </c>
      <c r="B51" s="3"/>
      <c r="C51" s="26"/>
      <c r="D51" s="13"/>
      <c r="E51" s="26"/>
      <c r="F51" s="35">
        <f>SUM(F49:F50)</f>
        <v>0</v>
      </c>
      <c r="G51" s="35">
        <f>SUM(G49:G50)</f>
        <v>0</v>
      </c>
      <c r="H51" s="35">
        <f>SUM(H49:H50)</f>
        <v>0</v>
      </c>
      <c r="I51" s="35">
        <f t="shared" ref="I51:M51" si="33">SUM(I49:I50)</f>
        <v>0</v>
      </c>
      <c r="J51" s="35">
        <f>SUM(J49:J50)</f>
        <v>0</v>
      </c>
      <c r="K51" s="35">
        <f>SUM(K49:K50)</f>
        <v>0</v>
      </c>
      <c r="L51" s="35">
        <f t="shared" si="33"/>
        <v>0</v>
      </c>
      <c r="M51" s="35">
        <f t="shared" si="33"/>
        <v>0</v>
      </c>
      <c r="N51" s="35">
        <f>SUM(L51:M51)</f>
        <v>0</v>
      </c>
      <c r="O51" s="336"/>
      <c r="AD51" s="81" t="s">
        <v>628</v>
      </c>
    </row>
    <row r="52" spans="1:31" ht="15.75" customHeight="1" x14ac:dyDescent="0.2">
      <c r="A52" s="42" t="s">
        <v>540</v>
      </c>
      <c r="B52" s="60"/>
      <c r="C52" s="25"/>
      <c r="D52" s="16"/>
      <c r="E52" s="25"/>
      <c r="F52" s="5"/>
      <c r="G52" s="5"/>
      <c r="H52" s="5"/>
      <c r="I52" s="5"/>
      <c r="J52" s="5"/>
      <c r="K52" s="5"/>
      <c r="L52" s="5"/>
      <c r="M52" s="5"/>
      <c r="N52" s="5"/>
      <c r="O52" s="337"/>
      <c r="AD52" s="82" t="s">
        <v>629</v>
      </c>
    </row>
    <row r="53" spans="1:31" ht="15.75" customHeight="1" x14ac:dyDescent="0.3">
      <c r="A53" s="47" t="s">
        <v>552</v>
      </c>
      <c r="B53" s="55">
        <v>740008</v>
      </c>
      <c r="F53" s="7"/>
      <c r="G53" s="7"/>
      <c r="H53" s="7"/>
      <c r="I53" s="7"/>
      <c r="J53" s="7"/>
      <c r="K53" s="7"/>
      <c r="L53" s="7">
        <f>SUM(F53:$H$53)</f>
        <v>0</v>
      </c>
      <c r="M53" s="7">
        <f>SUM(I53:K53)</f>
        <v>0</v>
      </c>
      <c r="N53" s="7">
        <f>SUM(L53:M53)</f>
        <v>0</v>
      </c>
      <c r="O53" s="335"/>
      <c r="AD53" s="81" t="s">
        <v>630</v>
      </c>
    </row>
    <row r="54" spans="1:31" ht="15.75" customHeight="1" x14ac:dyDescent="0.3">
      <c r="A54" s="47" t="s">
        <v>553</v>
      </c>
      <c r="B54" s="55">
        <v>741008</v>
      </c>
      <c r="F54" s="7"/>
      <c r="G54" s="7"/>
      <c r="H54" s="7"/>
      <c r="I54" s="7"/>
      <c r="J54" s="7"/>
      <c r="K54" s="7"/>
      <c r="L54" s="7">
        <f>SUM(F54:$H$54)</f>
        <v>0</v>
      </c>
      <c r="M54" s="7">
        <f>SUM(I54:K54)</f>
        <v>0</v>
      </c>
      <c r="N54" s="7">
        <f>SUM(L54:M54)</f>
        <v>0</v>
      </c>
      <c r="O54" s="335"/>
      <c r="AD54" s="80" t="s">
        <v>631</v>
      </c>
    </row>
    <row r="55" spans="1:31" ht="15.75" customHeight="1" x14ac:dyDescent="0.3">
      <c r="A55" s="39"/>
      <c r="F55" s="7"/>
      <c r="G55" s="7"/>
      <c r="H55" s="7"/>
      <c r="I55" s="7"/>
      <c r="J55" s="7"/>
      <c r="K55" s="7"/>
      <c r="L55" s="7">
        <f>SUM(F55:$H$55)</f>
        <v>0</v>
      </c>
      <c r="M55" s="7">
        <f>SUM(I55:K55)</f>
        <v>0</v>
      </c>
      <c r="N55" s="7">
        <f>SUM(L55:M55)</f>
        <v>0</v>
      </c>
      <c r="O55" s="336"/>
      <c r="AD55" s="78" t="s">
        <v>632</v>
      </c>
    </row>
    <row r="56" spans="1:31" ht="15.75" customHeight="1" thickBot="1" x14ac:dyDescent="0.35">
      <c r="A56" s="43" t="s">
        <v>541</v>
      </c>
      <c r="B56" s="3"/>
      <c r="C56" s="26"/>
      <c r="D56" s="13"/>
      <c r="E56" s="26"/>
      <c r="F56" s="35">
        <f>SUM(F53:F55)</f>
        <v>0</v>
      </c>
      <c r="G56" s="35">
        <f>SUM(G53:G55)</f>
        <v>0</v>
      </c>
      <c r="H56" s="35">
        <f>SUM(H53:H55)</f>
        <v>0</v>
      </c>
      <c r="I56" s="35">
        <f t="shared" ref="I56:M56" si="34">SUM(I53:I55)</f>
        <v>0</v>
      </c>
      <c r="J56" s="35">
        <f t="shared" si="34"/>
        <v>0</v>
      </c>
      <c r="K56" s="35">
        <f t="shared" si="34"/>
        <v>0</v>
      </c>
      <c r="L56" s="35">
        <f t="shared" si="34"/>
        <v>0</v>
      </c>
      <c r="M56" s="35">
        <f t="shared" si="34"/>
        <v>0</v>
      </c>
      <c r="N56" s="35">
        <f>SUM(L56:M56)</f>
        <v>0</v>
      </c>
      <c r="O56" s="333"/>
      <c r="AD56" s="78" t="s">
        <v>633</v>
      </c>
    </row>
    <row r="57" spans="1:31" ht="15.75" customHeight="1" x14ac:dyDescent="0.3">
      <c r="A57" s="42" t="s">
        <v>542</v>
      </c>
      <c r="B57" s="60"/>
      <c r="C57" s="25"/>
      <c r="D57" s="16"/>
      <c r="E57" s="25"/>
      <c r="F57" s="5"/>
      <c r="G57" s="5"/>
      <c r="H57" s="5"/>
      <c r="I57" s="5"/>
      <c r="J57" s="5"/>
      <c r="K57" s="5"/>
      <c r="L57" s="5"/>
      <c r="M57" s="5"/>
      <c r="N57" s="5"/>
      <c r="O57" s="329"/>
      <c r="AD57" s="78" t="s">
        <v>634</v>
      </c>
    </row>
    <row r="58" spans="1:31" ht="16.2" thickBot="1" x14ac:dyDescent="0.35">
      <c r="A58" s="47" t="s">
        <v>554</v>
      </c>
      <c r="B58" s="55">
        <v>756101</v>
      </c>
      <c r="E58" s="22">
        <f>SUM(C58/1820)</f>
        <v>0</v>
      </c>
      <c r="F58" s="7">
        <f>SUM(E58*D58)</f>
        <v>0</v>
      </c>
      <c r="G58" s="7"/>
      <c r="H58" s="7"/>
      <c r="I58" s="7"/>
      <c r="J58" s="7"/>
      <c r="K58" s="7"/>
      <c r="L58" s="7">
        <f>SUM(F58:$H$58)</f>
        <v>0</v>
      </c>
      <c r="M58" s="7">
        <f>SUM(I58:K58)</f>
        <v>0</v>
      </c>
      <c r="N58" s="7">
        <f>SUM(L58:M58)</f>
        <v>0</v>
      </c>
      <c r="O58" s="327" t="s">
        <v>583</v>
      </c>
      <c r="AC58" s="1"/>
      <c r="AD58" s="78" t="s">
        <v>635</v>
      </c>
      <c r="AE58" s="1"/>
    </row>
    <row r="59" spans="1:31" s="1" customFormat="1" ht="15.75" customHeight="1" x14ac:dyDescent="0.3">
      <c r="A59" s="47" t="s">
        <v>566</v>
      </c>
      <c r="B59" s="64">
        <v>756239</v>
      </c>
      <c r="C59" s="28"/>
      <c r="D59" s="10"/>
      <c r="E59" s="28"/>
      <c r="F59" s="7"/>
      <c r="G59" s="7"/>
      <c r="H59" s="7"/>
      <c r="I59" s="7"/>
      <c r="J59" s="7"/>
      <c r="K59" s="7"/>
      <c r="L59" s="7">
        <f>SUM(F59:$H$59)</f>
        <v>0</v>
      </c>
      <c r="M59" s="7">
        <f>SUM(I59:K59)</f>
        <v>0</v>
      </c>
      <c r="N59" s="7">
        <f>SUM(L59:M59)</f>
        <v>0</v>
      </c>
      <c r="O59" s="338"/>
      <c r="AC59" s="2"/>
      <c r="AD59" s="78" t="s">
        <v>636</v>
      </c>
      <c r="AE59" s="2"/>
    </row>
    <row r="60" spans="1:31" s="1" customFormat="1" ht="15.75" customHeight="1" thickBot="1" x14ac:dyDescent="0.35">
      <c r="A60" s="43" t="s">
        <v>534</v>
      </c>
      <c r="B60" s="3"/>
      <c r="C60" s="26"/>
      <c r="D60" s="13"/>
      <c r="E60" s="26"/>
      <c r="F60" s="35">
        <f>SUM(F58:F59)</f>
        <v>0</v>
      </c>
      <c r="G60" s="35">
        <f>SUM(G58:G59)</f>
        <v>0</v>
      </c>
      <c r="H60" s="35">
        <f>SUM(H58:H59)</f>
        <v>0</v>
      </c>
      <c r="I60" s="35">
        <f t="shared" ref="I60:M60" si="35">SUM(I58:I59)</f>
        <v>0</v>
      </c>
      <c r="J60" s="35">
        <f t="shared" si="35"/>
        <v>0</v>
      </c>
      <c r="K60" s="35">
        <f t="shared" si="35"/>
        <v>0</v>
      </c>
      <c r="L60" s="35">
        <f t="shared" si="35"/>
        <v>0</v>
      </c>
      <c r="M60" s="35">
        <f t="shared" si="35"/>
        <v>0</v>
      </c>
      <c r="N60" s="35">
        <f>SUM(L60:M60)</f>
        <v>0</v>
      </c>
      <c r="O60" s="339"/>
      <c r="AC60" s="2"/>
      <c r="AD60" s="78" t="s">
        <v>637</v>
      </c>
      <c r="AE60" s="2"/>
    </row>
    <row r="61" spans="1:31" s="1" customFormat="1" ht="15.75" customHeight="1" thickBot="1" x14ac:dyDescent="0.35">
      <c r="A61" s="39" t="s">
        <v>535</v>
      </c>
      <c r="B61" s="62"/>
      <c r="C61" s="37"/>
      <c r="D61" s="36"/>
      <c r="E61" s="37"/>
      <c r="F61" s="38"/>
      <c r="G61" s="38"/>
      <c r="H61" s="38"/>
      <c r="I61" s="38"/>
      <c r="J61" s="38"/>
      <c r="K61" s="38"/>
      <c r="L61" s="38"/>
      <c r="M61" s="38"/>
      <c r="N61" s="38"/>
      <c r="O61" s="327" t="s">
        <v>584</v>
      </c>
      <c r="AC61" s="2"/>
      <c r="AD61" s="78" t="s">
        <v>638</v>
      </c>
      <c r="AE61" s="2"/>
    </row>
    <row r="62" spans="1:31" s="1" customFormat="1" ht="15.6" x14ac:dyDescent="0.3">
      <c r="A62" s="47" t="s">
        <v>555</v>
      </c>
      <c r="B62" s="55">
        <v>756110</v>
      </c>
      <c r="C62" s="29"/>
      <c r="D62" s="9"/>
      <c r="E62" s="29"/>
      <c r="F62" s="7"/>
      <c r="G62" s="7"/>
      <c r="H62" s="7"/>
      <c r="I62" s="7"/>
      <c r="J62" s="7"/>
      <c r="K62" s="7"/>
      <c r="L62" s="7">
        <f>SUM(F62:$H$62)</f>
        <v>0</v>
      </c>
      <c r="M62" s="7">
        <f>SUM(I62:K62)</f>
        <v>0</v>
      </c>
      <c r="N62" s="7">
        <f>SUM(L62:M62)</f>
        <v>0</v>
      </c>
      <c r="O62" s="340"/>
      <c r="AC62" s="2"/>
      <c r="AD62" s="78" t="s">
        <v>639</v>
      </c>
      <c r="AE62" s="2"/>
    </row>
    <row r="63" spans="1:31" s="1" customFormat="1" ht="15.75" customHeight="1" x14ac:dyDescent="0.3">
      <c r="A63" s="47" t="s">
        <v>2</v>
      </c>
      <c r="B63" s="55">
        <v>756111</v>
      </c>
      <c r="C63" s="27"/>
      <c r="D63" s="2"/>
      <c r="E63" s="27"/>
      <c r="F63" s="7"/>
      <c r="G63" s="7"/>
      <c r="H63" s="7"/>
      <c r="I63" s="7"/>
      <c r="J63" s="7"/>
      <c r="K63" s="7"/>
      <c r="L63" s="7">
        <f>SUM(F63:$H$63)</f>
        <v>0</v>
      </c>
      <c r="M63" s="7">
        <f>SUM(I63:K63)</f>
        <v>0</v>
      </c>
      <c r="N63" s="7">
        <f>SUM(L63:M63)</f>
        <v>0</v>
      </c>
      <c r="O63" s="341"/>
      <c r="AC63" s="2"/>
      <c r="AD63" s="78" t="s">
        <v>640</v>
      </c>
      <c r="AE63" s="2"/>
    </row>
    <row r="64" spans="1:31" ht="18.75" customHeight="1" x14ac:dyDescent="0.3">
      <c r="A64" s="43" t="s">
        <v>535</v>
      </c>
      <c r="B64" s="3"/>
      <c r="C64" s="26"/>
      <c r="D64" s="13"/>
      <c r="E64" s="26"/>
      <c r="F64" s="35">
        <f t="shared" ref="F64:K64" si="36">SUM(F62:F63)</f>
        <v>0</v>
      </c>
      <c r="G64" s="35">
        <f t="shared" si="36"/>
        <v>0</v>
      </c>
      <c r="H64" s="35">
        <f t="shared" si="36"/>
        <v>0</v>
      </c>
      <c r="I64" s="35">
        <f t="shared" si="36"/>
        <v>0</v>
      </c>
      <c r="J64" s="35">
        <f t="shared" si="36"/>
        <v>0</v>
      </c>
      <c r="K64" s="35">
        <f t="shared" si="36"/>
        <v>0</v>
      </c>
      <c r="L64" s="35">
        <f>SUM(L62:L63)</f>
        <v>0</v>
      </c>
      <c r="M64" s="35">
        <f>SUM(M62:M63)</f>
        <v>0</v>
      </c>
      <c r="N64" s="35">
        <f>SUM(L64:M64)</f>
        <v>0</v>
      </c>
      <c r="O64" s="342"/>
      <c r="AD64" s="78" t="s">
        <v>641</v>
      </c>
    </row>
    <row r="65" spans="1:31" s="1" customFormat="1" ht="15.75" customHeight="1" x14ac:dyDescent="0.3">
      <c r="A65" s="47" t="s">
        <v>558</v>
      </c>
      <c r="B65" s="2"/>
      <c r="C65" s="37"/>
      <c r="D65" s="36"/>
      <c r="E65" s="37"/>
      <c r="F65" s="38"/>
      <c r="G65" s="38"/>
      <c r="H65" s="38"/>
      <c r="I65" s="38"/>
      <c r="J65" s="38"/>
      <c r="K65" s="38"/>
      <c r="L65" s="2"/>
      <c r="M65" s="2"/>
      <c r="N65" s="2"/>
      <c r="O65" s="343"/>
      <c r="AC65" s="2"/>
      <c r="AD65" s="83"/>
      <c r="AE65" s="2"/>
    </row>
    <row r="66" spans="1:31" s="1" customFormat="1" ht="15.75" customHeight="1" x14ac:dyDescent="0.3">
      <c r="A66" s="48" t="s">
        <v>944</v>
      </c>
      <c r="B66" s="40">
        <v>756916</v>
      </c>
      <c r="C66" s="27"/>
      <c r="D66" s="2"/>
      <c r="E66" s="27"/>
      <c r="F66" s="7"/>
      <c r="G66" s="7"/>
      <c r="H66" s="7"/>
      <c r="I66" s="38"/>
      <c r="J66" s="38"/>
      <c r="K66" s="38"/>
      <c r="L66" s="7">
        <f>SUM(F66:$H$66)</f>
        <v>0</v>
      </c>
      <c r="M66" s="7">
        <f>SUM(I66:K66)</f>
        <v>0</v>
      </c>
      <c r="N66" s="7">
        <f>SUM(L66:M66)</f>
        <v>0</v>
      </c>
      <c r="O66" s="343"/>
      <c r="AD66" s="84"/>
    </row>
    <row r="67" spans="1:31" s="1" customFormat="1" ht="17.25" customHeight="1" x14ac:dyDescent="0.3">
      <c r="A67" s="43" t="s">
        <v>558</v>
      </c>
      <c r="B67" s="41"/>
      <c r="C67" s="26"/>
      <c r="D67" s="13"/>
      <c r="E67" s="26"/>
      <c r="F67" s="35">
        <f>SUM(F66)</f>
        <v>0</v>
      </c>
      <c r="G67" s="35">
        <f t="shared" ref="G67:K67" si="37">SUM(G66)</f>
        <v>0</v>
      </c>
      <c r="H67" s="35">
        <f t="shared" si="37"/>
        <v>0</v>
      </c>
      <c r="I67" s="35">
        <f t="shared" si="37"/>
        <v>0</v>
      </c>
      <c r="J67" s="35">
        <f t="shared" si="37"/>
        <v>0</v>
      </c>
      <c r="K67" s="35">
        <f t="shared" si="37"/>
        <v>0</v>
      </c>
      <c r="L67" s="35">
        <f t="shared" ref="L67:M67" si="38">SUM(L66:L66)</f>
        <v>0</v>
      </c>
      <c r="M67" s="35">
        <f t="shared" si="38"/>
        <v>0</v>
      </c>
      <c r="N67" s="35">
        <f>SUM(L67:M67)</f>
        <v>0</v>
      </c>
      <c r="O67" s="343"/>
      <c r="AD67" s="74" t="s">
        <v>643</v>
      </c>
    </row>
    <row r="68" spans="1:31" ht="15.75" customHeight="1" thickBot="1" x14ac:dyDescent="0.25">
      <c r="A68" s="43" t="s">
        <v>536</v>
      </c>
      <c r="B68" s="41"/>
      <c r="C68" s="26"/>
      <c r="D68" s="13"/>
      <c r="E68" s="26"/>
      <c r="F68" s="35">
        <f t="shared" ref="F68:M68" si="39">SUM(F60,F64,F67)</f>
        <v>0</v>
      </c>
      <c r="G68" s="35">
        <f t="shared" si="39"/>
        <v>0</v>
      </c>
      <c r="H68" s="35">
        <f t="shared" si="39"/>
        <v>0</v>
      </c>
      <c r="I68" s="35">
        <f t="shared" si="39"/>
        <v>0</v>
      </c>
      <c r="J68" s="35">
        <f t="shared" si="39"/>
        <v>0</v>
      </c>
      <c r="K68" s="35">
        <f t="shared" si="39"/>
        <v>0</v>
      </c>
      <c r="L68" s="35">
        <f t="shared" si="39"/>
        <v>0</v>
      </c>
      <c r="M68" s="35">
        <f t="shared" si="39"/>
        <v>0</v>
      </c>
      <c r="N68" s="35">
        <f>SUM(L68:M68)</f>
        <v>0</v>
      </c>
      <c r="O68" s="344"/>
      <c r="AD68" s="79" t="s">
        <v>644</v>
      </c>
    </row>
    <row r="69" spans="1:31" s="1" customFormat="1" ht="25.5" customHeight="1" x14ac:dyDescent="0.3">
      <c r="A69" s="42" t="s">
        <v>556</v>
      </c>
      <c r="B69" s="60"/>
      <c r="C69" s="285" t="s">
        <v>559</v>
      </c>
      <c r="D69" s="286" t="s">
        <v>560</v>
      </c>
      <c r="E69" s="285" t="s">
        <v>561</v>
      </c>
      <c r="F69" s="5"/>
      <c r="G69" s="5"/>
      <c r="H69" s="5"/>
      <c r="I69" s="5"/>
      <c r="J69" s="5"/>
      <c r="K69" s="5"/>
      <c r="L69" s="5"/>
      <c r="M69" s="5"/>
      <c r="N69" s="5"/>
      <c r="O69" s="70"/>
      <c r="AD69" s="78" t="s">
        <v>645</v>
      </c>
    </row>
    <row r="70" spans="1:31" ht="15.75" customHeight="1" x14ac:dyDescent="0.3">
      <c r="A70" s="47" t="s">
        <v>562</v>
      </c>
      <c r="B70" s="40">
        <v>788003</v>
      </c>
      <c r="C70" s="351">
        <v>1583</v>
      </c>
      <c r="D70" s="56">
        <v>0</v>
      </c>
      <c r="E70" s="56">
        <v>0</v>
      </c>
      <c r="F70" s="65">
        <f>(C70*D70*E70)</f>
        <v>0</v>
      </c>
      <c r="G70" s="71">
        <f t="shared" ref="G70:K75" si="40">F70*1.07</f>
        <v>0</v>
      </c>
      <c r="H70" s="71">
        <f t="shared" si="40"/>
        <v>0</v>
      </c>
      <c r="I70" s="71"/>
      <c r="J70" s="71">
        <f t="shared" si="40"/>
        <v>0</v>
      </c>
      <c r="K70" s="71">
        <f t="shared" si="40"/>
        <v>0</v>
      </c>
      <c r="L70" s="7">
        <f>SUM(F70:H70)</f>
        <v>0</v>
      </c>
      <c r="M70" s="7">
        <f>SUM(I70:K70)</f>
        <v>0</v>
      </c>
      <c r="N70" s="71">
        <f>SUM(L70:M70)</f>
        <v>0</v>
      </c>
      <c r="O70" s="57"/>
      <c r="AD70" s="78" t="s">
        <v>646</v>
      </c>
    </row>
    <row r="71" spans="1:31" ht="15.75" customHeight="1" x14ac:dyDescent="0.3">
      <c r="A71" s="47" t="s">
        <v>563</v>
      </c>
      <c r="B71" s="40">
        <v>788003</v>
      </c>
      <c r="C71" s="351">
        <v>1101</v>
      </c>
      <c r="D71" s="56">
        <v>0</v>
      </c>
      <c r="E71" s="56">
        <v>0</v>
      </c>
      <c r="F71" s="65">
        <f>(C71*D71*E71)</f>
        <v>0</v>
      </c>
      <c r="G71" s="71">
        <f t="shared" si="40"/>
        <v>0</v>
      </c>
      <c r="H71" s="71">
        <f t="shared" si="40"/>
        <v>0</v>
      </c>
      <c r="I71" s="71"/>
      <c r="J71" s="71">
        <f t="shared" si="40"/>
        <v>0</v>
      </c>
      <c r="K71" s="71">
        <f t="shared" si="40"/>
        <v>0</v>
      </c>
      <c r="L71" s="7">
        <f>SUM(F71:H71)</f>
        <v>0</v>
      </c>
      <c r="M71" s="7">
        <f>SUM(I71:K71)</f>
        <v>0</v>
      </c>
      <c r="N71" s="71">
        <f>SUM(L71:M71)</f>
        <v>0</v>
      </c>
      <c r="O71" s="57"/>
      <c r="AD71" s="78" t="s">
        <v>647</v>
      </c>
    </row>
    <row r="72" spans="1:31" ht="15.6" x14ac:dyDescent="0.3">
      <c r="A72" s="47" t="s">
        <v>564</v>
      </c>
      <c r="B72" s="40">
        <v>788049</v>
      </c>
      <c r="C72" s="351">
        <v>1282</v>
      </c>
      <c r="D72" s="56">
        <v>0</v>
      </c>
      <c r="E72" s="56">
        <v>0</v>
      </c>
      <c r="F72" s="65">
        <f>(C72*D72*E72)</f>
        <v>0</v>
      </c>
      <c r="G72" s="71">
        <f t="shared" si="40"/>
        <v>0</v>
      </c>
      <c r="H72" s="71">
        <f t="shared" si="40"/>
        <v>0</v>
      </c>
      <c r="I72" s="71"/>
      <c r="J72" s="71">
        <f t="shared" si="40"/>
        <v>0</v>
      </c>
      <c r="K72" s="71">
        <f t="shared" si="40"/>
        <v>0</v>
      </c>
      <c r="L72" s="7">
        <f>SUM(F72:H72)</f>
        <v>0</v>
      </c>
      <c r="M72" s="7">
        <f>SUM(I72:K72)</f>
        <v>0</v>
      </c>
      <c r="N72" s="71">
        <f>SUM(L72:M72)</f>
        <v>0</v>
      </c>
      <c r="O72" s="57"/>
      <c r="AD72" s="78" t="s">
        <v>648</v>
      </c>
    </row>
    <row r="73" spans="1:31" ht="20.399999999999999" x14ac:dyDescent="0.3">
      <c r="A73" s="268"/>
      <c r="B73" s="269"/>
      <c r="C73" s="267" t="s">
        <v>933</v>
      </c>
      <c r="D73" s="267" t="s">
        <v>582</v>
      </c>
      <c r="E73" s="270" t="s">
        <v>561</v>
      </c>
      <c r="F73" s="271"/>
      <c r="G73" s="272"/>
      <c r="H73" s="272"/>
      <c r="I73" s="272"/>
      <c r="J73" s="272"/>
      <c r="K73" s="272"/>
      <c r="L73" s="272"/>
      <c r="M73" s="272"/>
      <c r="N73" s="272"/>
      <c r="O73" s="57"/>
      <c r="AD73" s="78" t="s">
        <v>649</v>
      </c>
    </row>
    <row r="74" spans="1:31" ht="15.6" x14ac:dyDescent="0.3">
      <c r="A74" s="47" t="s">
        <v>577</v>
      </c>
      <c r="B74" s="40">
        <v>788003</v>
      </c>
      <c r="C74" s="351">
        <v>14980</v>
      </c>
      <c r="D74" s="56"/>
      <c r="E74" s="56">
        <v>0</v>
      </c>
      <c r="F74" s="65">
        <f>(C74*D74*E74)</f>
        <v>0</v>
      </c>
      <c r="G74" s="71">
        <f t="shared" ref="G74:H75" si="41">F74*1.07</f>
        <v>0</v>
      </c>
      <c r="H74" s="71">
        <f t="shared" si="41"/>
        <v>0</v>
      </c>
      <c r="I74" s="71"/>
      <c r="J74" s="71">
        <f t="shared" si="40"/>
        <v>0</v>
      </c>
      <c r="K74" s="71">
        <f t="shared" si="40"/>
        <v>0</v>
      </c>
      <c r="L74" s="7">
        <f>SUM(F74:H74)</f>
        <v>0</v>
      </c>
      <c r="M74" s="7">
        <f>SUM(I74:K74)</f>
        <v>0</v>
      </c>
      <c r="N74" s="71">
        <f>SUM(L74:M74)</f>
        <v>0</v>
      </c>
      <c r="O74" s="57"/>
      <c r="AD74" s="78" t="s">
        <v>650</v>
      </c>
    </row>
    <row r="75" spans="1:31" ht="15.6" x14ac:dyDescent="0.2">
      <c r="A75" s="47" t="s">
        <v>578</v>
      </c>
      <c r="B75" s="40">
        <v>788003</v>
      </c>
      <c r="C75" s="351">
        <v>10116</v>
      </c>
      <c r="D75" s="56"/>
      <c r="E75" s="56">
        <v>0</v>
      </c>
      <c r="F75" s="65">
        <f>(C75*D75*E75)</f>
        <v>0</v>
      </c>
      <c r="G75" s="71">
        <f t="shared" si="41"/>
        <v>0</v>
      </c>
      <c r="H75" s="71">
        <f t="shared" si="41"/>
        <v>0</v>
      </c>
      <c r="I75" s="71"/>
      <c r="J75" s="71">
        <f t="shared" si="40"/>
        <v>0</v>
      </c>
      <c r="K75" s="71">
        <f t="shared" si="40"/>
        <v>0</v>
      </c>
      <c r="L75" s="7">
        <f>SUM(F75:H75)</f>
        <v>0</v>
      </c>
      <c r="M75" s="7">
        <f>SUM(I75:K75)</f>
        <v>0</v>
      </c>
      <c r="N75" s="71">
        <f>SUM(L75:M75)</f>
        <v>0</v>
      </c>
      <c r="O75" s="57"/>
      <c r="AD75" s="79" t="s">
        <v>651</v>
      </c>
    </row>
    <row r="76" spans="1:31" ht="15.6" x14ac:dyDescent="0.3">
      <c r="A76" s="43" t="s">
        <v>531</v>
      </c>
      <c r="B76" s="3"/>
      <c r="C76" s="26"/>
      <c r="D76" s="13"/>
      <c r="E76" s="26"/>
      <c r="F76" s="35">
        <f t="shared" ref="F76:M76" si="42">SUM(F70:F72,F74:F75)</f>
        <v>0</v>
      </c>
      <c r="G76" s="35">
        <f t="shared" si="42"/>
        <v>0</v>
      </c>
      <c r="H76" s="35">
        <f t="shared" si="42"/>
        <v>0</v>
      </c>
      <c r="I76" s="35">
        <f t="shared" si="42"/>
        <v>0</v>
      </c>
      <c r="J76" s="35">
        <f t="shared" si="42"/>
        <v>0</v>
      </c>
      <c r="K76" s="35">
        <f t="shared" si="42"/>
        <v>0</v>
      </c>
      <c r="L76" s="35">
        <f t="shared" si="42"/>
        <v>0</v>
      </c>
      <c r="M76" s="35">
        <f t="shared" si="42"/>
        <v>0</v>
      </c>
      <c r="N76" s="35">
        <f>SUM(L76:M76)</f>
        <v>0</v>
      </c>
      <c r="O76" s="57"/>
      <c r="AD76" s="78" t="s">
        <v>652</v>
      </c>
    </row>
    <row r="77" spans="1:31" ht="15.6" x14ac:dyDescent="0.3">
      <c r="A77" s="46"/>
      <c r="B77" s="59"/>
      <c r="C77" s="24"/>
      <c r="D77" s="4"/>
      <c r="E77" s="24"/>
      <c r="F77" s="5"/>
      <c r="G77" s="5"/>
      <c r="H77" s="5"/>
      <c r="I77" s="5"/>
      <c r="J77" s="5"/>
      <c r="K77" s="5"/>
      <c r="L77" s="5"/>
      <c r="M77" s="5"/>
      <c r="N77" s="53"/>
      <c r="O77" s="57"/>
      <c r="AD77" s="78" t="s">
        <v>653</v>
      </c>
    </row>
    <row r="78" spans="1:31" ht="16.2" thickBot="1" x14ac:dyDescent="0.35">
      <c r="A78" s="43" t="s">
        <v>533</v>
      </c>
      <c r="F78" s="52">
        <f t="shared" ref="F78:M78" si="43">SUM(F42,F47,F51,F56,F68,F76)</f>
        <v>0</v>
      </c>
      <c r="G78" s="52">
        <f t="shared" si="43"/>
        <v>0</v>
      </c>
      <c r="H78" s="52">
        <f t="shared" si="43"/>
        <v>0</v>
      </c>
      <c r="I78" s="52">
        <f t="shared" si="43"/>
        <v>0</v>
      </c>
      <c r="J78" s="52">
        <f t="shared" si="43"/>
        <v>0</v>
      </c>
      <c r="K78" s="52">
        <f t="shared" si="43"/>
        <v>0</v>
      </c>
      <c r="L78" s="52">
        <f t="shared" si="43"/>
        <v>0</v>
      </c>
      <c r="M78" s="52">
        <f t="shared" si="43"/>
        <v>0</v>
      </c>
      <c r="N78" s="52">
        <f>SUM(L78:M78)</f>
        <v>0</v>
      </c>
      <c r="O78" s="57"/>
      <c r="AD78" s="78" t="s">
        <v>654</v>
      </c>
    </row>
    <row r="79" spans="1:31" ht="16.2" thickTop="1" x14ac:dyDescent="0.3">
      <c r="A79" s="44"/>
      <c r="B79" s="59"/>
      <c r="C79" s="24"/>
      <c r="D79" s="4"/>
      <c r="E79" s="24"/>
      <c r="F79" s="11"/>
      <c r="G79" s="5"/>
      <c r="H79" s="5"/>
      <c r="I79" s="5"/>
      <c r="J79" s="5"/>
      <c r="K79" s="5"/>
      <c r="L79" s="32"/>
      <c r="M79" s="32"/>
      <c r="N79" s="5"/>
      <c r="AD79" s="78" t="s">
        <v>655</v>
      </c>
    </row>
    <row r="80" spans="1:31" ht="15.6" x14ac:dyDescent="0.3">
      <c r="A80" s="43" t="s">
        <v>557</v>
      </c>
      <c r="B80" s="3"/>
      <c r="C80" s="23"/>
      <c r="D80" s="1"/>
      <c r="E80" s="23"/>
      <c r="F80" s="35">
        <f t="shared" ref="F80:K80" si="44">F78-SUM(F45,F46,F63,F66,F76)</f>
        <v>0</v>
      </c>
      <c r="G80" s="35">
        <f t="shared" si="44"/>
        <v>0</v>
      </c>
      <c r="H80" s="35">
        <f t="shared" si="44"/>
        <v>0</v>
      </c>
      <c r="I80" s="35">
        <f t="shared" si="44"/>
        <v>0</v>
      </c>
      <c r="J80" s="35">
        <f t="shared" si="44"/>
        <v>0</v>
      </c>
      <c r="K80" s="35">
        <f t="shared" si="44"/>
        <v>0</v>
      </c>
      <c r="L80" s="35">
        <f>SUM(F80:H80)</f>
        <v>0</v>
      </c>
      <c r="M80" s="35">
        <f>SUM(I80:K80)</f>
        <v>0</v>
      </c>
      <c r="N80" s="35">
        <f>SUM(L80:M80)</f>
        <v>0</v>
      </c>
      <c r="AD80" s="78" t="s">
        <v>656</v>
      </c>
    </row>
    <row r="81" spans="1:30" ht="16.2" thickBot="1" x14ac:dyDescent="0.35">
      <c r="A81" s="303" t="s">
        <v>942</v>
      </c>
      <c r="B81" s="55">
        <v>790001</v>
      </c>
      <c r="C81" s="23"/>
      <c r="D81" s="1"/>
      <c r="E81" s="23"/>
      <c r="F81" s="284">
        <f>SUM(F80*0.1)</f>
        <v>0</v>
      </c>
      <c r="G81" s="284">
        <f t="shared" ref="G81:H81" si="45">SUM(G80*0.1)</f>
        <v>0</v>
      </c>
      <c r="H81" s="284">
        <f t="shared" si="45"/>
        <v>0</v>
      </c>
      <c r="I81" s="284">
        <f>SUM(I80*0.535)+(F80*0.435)</f>
        <v>0</v>
      </c>
      <c r="J81" s="284">
        <f>SUM(J80*0.535)+(G80*0.435)</f>
        <v>0</v>
      </c>
      <c r="K81" s="284">
        <f>SUM(K80*0.535)+(H80*0.435)</f>
        <v>0</v>
      </c>
      <c r="L81" s="19">
        <f>SUM(F81:H81)</f>
        <v>0</v>
      </c>
      <c r="M81" s="19">
        <f>SUM(I81:K81)</f>
        <v>0</v>
      </c>
      <c r="N81" s="19">
        <f>SUM(L81:M81)</f>
        <v>0</v>
      </c>
      <c r="AD81" s="78" t="s">
        <v>657</v>
      </c>
    </row>
    <row r="82" spans="1:30" ht="16.2" thickTop="1" x14ac:dyDescent="0.3">
      <c r="A82" s="44"/>
      <c r="B82" s="59"/>
      <c r="C82" s="24"/>
      <c r="D82" s="4"/>
      <c r="E82" s="24"/>
      <c r="F82" s="53"/>
      <c r="G82" s="5"/>
      <c r="H82" s="5"/>
      <c r="I82" s="5"/>
      <c r="J82" s="5"/>
      <c r="K82" s="5"/>
      <c r="L82" s="5"/>
      <c r="M82" s="11"/>
      <c r="N82" s="11"/>
      <c r="AD82" s="78" t="s">
        <v>658</v>
      </c>
    </row>
    <row r="83" spans="1:30" ht="16.2" thickBot="1" x14ac:dyDescent="0.25">
      <c r="A83" s="43" t="s">
        <v>532</v>
      </c>
      <c r="B83" s="63"/>
      <c r="C83" s="31"/>
      <c r="D83" s="30"/>
      <c r="E83" s="31"/>
      <c r="F83" s="19">
        <f>SUM(F78,F81)</f>
        <v>0</v>
      </c>
      <c r="G83" s="19">
        <f t="shared" ref="G83:M83" si="46">SUM(G78,G81)</f>
        <v>0</v>
      </c>
      <c r="H83" s="19">
        <f t="shared" si="46"/>
        <v>0</v>
      </c>
      <c r="I83" s="19">
        <f t="shared" si="46"/>
        <v>0</v>
      </c>
      <c r="J83" s="19">
        <f t="shared" si="46"/>
        <v>0</v>
      </c>
      <c r="K83" s="19">
        <f t="shared" si="46"/>
        <v>0</v>
      </c>
      <c r="L83" s="19">
        <f t="shared" si="46"/>
        <v>0</v>
      </c>
      <c r="M83" s="19">
        <f t="shared" si="46"/>
        <v>0</v>
      </c>
      <c r="N83" s="19">
        <f>SUM(L83:M83)</f>
        <v>0</v>
      </c>
      <c r="AD83" s="79" t="s">
        <v>659</v>
      </c>
    </row>
    <row r="84" spans="1:30" ht="16.2" thickTop="1" x14ac:dyDescent="0.3">
      <c r="AD84" s="78" t="s">
        <v>660</v>
      </c>
    </row>
    <row r="85" spans="1:30" ht="15.6" x14ac:dyDescent="0.3">
      <c r="AD85" s="78" t="s">
        <v>661</v>
      </c>
    </row>
    <row r="86" spans="1:30" ht="15.6" x14ac:dyDescent="0.3">
      <c r="AD86" s="78" t="s">
        <v>662</v>
      </c>
    </row>
    <row r="87" spans="1:30" ht="15.6" x14ac:dyDescent="0.3">
      <c r="AD87" s="78" t="s">
        <v>663</v>
      </c>
    </row>
    <row r="88" spans="1:30" ht="15.6" x14ac:dyDescent="0.3">
      <c r="AD88" s="78" t="s">
        <v>664</v>
      </c>
    </row>
    <row r="89" spans="1:30" ht="15.6" x14ac:dyDescent="0.3">
      <c r="AD89" s="78" t="s">
        <v>665</v>
      </c>
    </row>
    <row r="90" spans="1:30" ht="15.6" x14ac:dyDescent="0.3">
      <c r="AD90" s="78" t="s">
        <v>666</v>
      </c>
    </row>
    <row r="91" spans="1:30" ht="15.6" x14ac:dyDescent="0.3">
      <c r="AD91" s="78" t="s">
        <v>667</v>
      </c>
    </row>
    <row r="92" spans="1:30" ht="15.6" x14ac:dyDescent="0.3">
      <c r="AD92" s="78" t="s">
        <v>668</v>
      </c>
    </row>
    <row r="93" spans="1:30" ht="15.6" x14ac:dyDescent="0.3">
      <c r="AD93" s="78" t="s">
        <v>669</v>
      </c>
    </row>
    <row r="94" spans="1:30" ht="15.6" x14ac:dyDescent="0.2">
      <c r="AD94" s="77" t="s">
        <v>670</v>
      </c>
    </row>
    <row r="95" spans="1:30" ht="15.6" x14ac:dyDescent="0.3">
      <c r="AD95" s="80" t="s">
        <v>671</v>
      </c>
    </row>
    <row r="96" spans="1:30" ht="15.6" x14ac:dyDescent="0.3">
      <c r="AD96" s="78" t="s">
        <v>672</v>
      </c>
    </row>
    <row r="97" spans="30:30" ht="15.6" x14ac:dyDescent="0.3">
      <c r="AD97" s="85"/>
    </row>
    <row r="98" spans="30:30" ht="15.6" x14ac:dyDescent="0.3">
      <c r="AD98" s="74" t="s">
        <v>673</v>
      </c>
    </row>
    <row r="99" spans="30:30" ht="15.6" x14ac:dyDescent="0.3">
      <c r="AD99" s="84"/>
    </row>
    <row r="100" spans="30:30" ht="15.6" x14ac:dyDescent="0.2">
      <c r="AD100" s="79" t="s">
        <v>674</v>
      </c>
    </row>
    <row r="101" spans="30:30" ht="15.6" x14ac:dyDescent="0.2">
      <c r="AD101" s="77"/>
    </row>
    <row r="102" spans="30:30" ht="15.6" x14ac:dyDescent="0.2">
      <c r="AD102" s="86" t="s">
        <v>675</v>
      </c>
    </row>
    <row r="103" spans="30:30" ht="15.6" x14ac:dyDescent="0.3">
      <c r="AD103" s="78" t="s">
        <v>676</v>
      </c>
    </row>
    <row r="104" spans="30:30" ht="15.6" x14ac:dyDescent="0.3">
      <c r="AD104" s="78" t="s">
        <v>677</v>
      </c>
    </row>
    <row r="105" spans="30:30" ht="15.6" x14ac:dyDescent="0.3">
      <c r="AD105" s="78" t="s">
        <v>678</v>
      </c>
    </row>
    <row r="106" spans="30:30" ht="15.6" x14ac:dyDescent="0.3">
      <c r="AD106" s="78" t="s">
        <v>679</v>
      </c>
    </row>
    <row r="107" spans="30:30" ht="15.6" x14ac:dyDescent="0.3">
      <c r="AD107" s="78" t="s">
        <v>680</v>
      </c>
    </row>
    <row r="108" spans="30:30" ht="15.6" x14ac:dyDescent="0.2">
      <c r="AD108" s="87" t="s">
        <v>681</v>
      </c>
    </row>
    <row r="109" spans="30:30" ht="15.6" x14ac:dyDescent="0.3">
      <c r="AD109" s="78" t="s">
        <v>682</v>
      </c>
    </row>
    <row r="110" spans="30:30" ht="15.6" x14ac:dyDescent="0.3">
      <c r="AD110" s="78" t="s">
        <v>683</v>
      </c>
    </row>
    <row r="111" spans="30:30" ht="15.6" x14ac:dyDescent="0.3">
      <c r="AD111" s="78" t="s">
        <v>684</v>
      </c>
    </row>
    <row r="112" spans="30:30" ht="15.6" x14ac:dyDescent="0.3">
      <c r="AD112" s="78" t="s">
        <v>685</v>
      </c>
    </row>
    <row r="113" spans="30:30" ht="15.6" x14ac:dyDescent="0.3">
      <c r="AD113" s="78" t="s">
        <v>686</v>
      </c>
    </row>
    <row r="114" spans="30:30" ht="15.6" x14ac:dyDescent="0.3">
      <c r="AD114" s="78" t="s">
        <v>687</v>
      </c>
    </row>
    <row r="115" spans="30:30" ht="15.6" x14ac:dyDescent="0.3">
      <c r="AD115" s="78" t="s">
        <v>688</v>
      </c>
    </row>
    <row r="116" spans="30:30" ht="15.6" x14ac:dyDescent="0.3">
      <c r="AD116" s="78" t="s">
        <v>689</v>
      </c>
    </row>
    <row r="117" spans="30:30" ht="15.6" x14ac:dyDescent="0.3">
      <c r="AD117" s="78" t="s">
        <v>690</v>
      </c>
    </row>
    <row r="118" spans="30:30" ht="15.6" x14ac:dyDescent="0.3">
      <c r="AD118" s="78" t="s">
        <v>691</v>
      </c>
    </row>
    <row r="119" spans="30:30" ht="15.6" x14ac:dyDescent="0.3">
      <c r="AD119" s="78" t="s">
        <v>692</v>
      </c>
    </row>
    <row r="120" spans="30:30" ht="15.6" x14ac:dyDescent="0.3">
      <c r="AD120" s="78" t="s">
        <v>693</v>
      </c>
    </row>
    <row r="121" spans="30:30" ht="15.6" x14ac:dyDescent="0.3">
      <c r="AD121" s="78" t="s">
        <v>694</v>
      </c>
    </row>
    <row r="122" spans="30:30" ht="15.6" x14ac:dyDescent="0.3">
      <c r="AD122" s="88" t="s">
        <v>695</v>
      </c>
    </row>
    <row r="123" spans="30:30" ht="15.6" x14ac:dyDescent="0.3">
      <c r="AD123" s="78" t="s">
        <v>696</v>
      </c>
    </row>
    <row r="124" spans="30:30" ht="15.6" x14ac:dyDescent="0.3">
      <c r="AD124" s="78" t="s">
        <v>697</v>
      </c>
    </row>
    <row r="125" spans="30:30" ht="15.6" x14ac:dyDescent="0.3">
      <c r="AD125" s="78" t="s">
        <v>698</v>
      </c>
    </row>
    <row r="126" spans="30:30" ht="15.6" x14ac:dyDescent="0.3">
      <c r="AD126" s="78" t="s">
        <v>699</v>
      </c>
    </row>
    <row r="127" spans="30:30" ht="15.6" x14ac:dyDescent="0.3">
      <c r="AD127" s="78" t="s">
        <v>700</v>
      </c>
    </row>
    <row r="128" spans="30:30" ht="15.6" x14ac:dyDescent="0.3">
      <c r="AD128" s="78" t="s">
        <v>701</v>
      </c>
    </row>
    <row r="129" spans="30:30" ht="15.6" x14ac:dyDescent="0.3">
      <c r="AD129" s="88" t="s">
        <v>702</v>
      </c>
    </row>
    <row r="130" spans="30:30" ht="15.6" x14ac:dyDescent="0.3">
      <c r="AD130" s="78" t="s">
        <v>703</v>
      </c>
    </row>
    <row r="131" spans="30:30" ht="15.6" x14ac:dyDescent="0.3">
      <c r="AD131" s="78"/>
    </row>
    <row r="132" spans="30:30" ht="15.6" x14ac:dyDescent="0.2">
      <c r="AD132" s="76" t="s">
        <v>704</v>
      </c>
    </row>
    <row r="133" spans="30:30" ht="15.6" x14ac:dyDescent="0.3">
      <c r="AD133" s="78" t="s">
        <v>705</v>
      </c>
    </row>
    <row r="134" spans="30:30" ht="15.6" x14ac:dyDescent="0.3">
      <c r="AD134" s="78" t="s">
        <v>706</v>
      </c>
    </row>
    <row r="135" spans="30:30" ht="15.6" x14ac:dyDescent="0.3">
      <c r="AD135" s="78" t="s">
        <v>707</v>
      </c>
    </row>
    <row r="136" spans="30:30" ht="15.6" x14ac:dyDescent="0.3">
      <c r="AD136" s="78" t="s">
        <v>708</v>
      </c>
    </row>
    <row r="137" spans="30:30" ht="15.6" x14ac:dyDescent="0.3">
      <c r="AD137" s="78" t="s">
        <v>709</v>
      </c>
    </row>
    <row r="138" spans="30:30" ht="15.6" x14ac:dyDescent="0.3">
      <c r="AD138" s="78" t="s">
        <v>710</v>
      </c>
    </row>
    <row r="139" spans="30:30" ht="15.6" x14ac:dyDescent="0.3">
      <c r="AD139" s="78" t="s">
        <v>711</v>
      </c>
    </row>
    <row r="140" spans="30:30" ht="15.6" x14ac:dyDescent="0.3">
      <c r="AD140" s="78" t="s">
        <v>712</v>
      </c>
    </row>
    <row r="141" spans="30:30" ht="15.6" x14ac:dyDescent="0.3">
      <c r="AD141" s="78" t="s">
        <v>713</v>
      </c>
    </row>
    <row r="142" spans="30:30" ht="15.6" x14ac:dyDescent="0.3">
      <c r="AD142" s="78"/>
    </row>
    <row r="143" spans="30:30" ht="15.6" x14ac:dyDescent="0.3">
      <c r="AD143" s="74" t="s">
        <v>714</v>
      </c>
    </row>
    <row r="144" spans="30:30" ht="15.6" x14ac:dyDescent="0.3">
      <c r="AD144" s="78" t="s">
        <v>715</v>
      </c>
    </row>
    <row r="145" spans="30:30" ht="15.6" x14ac:dyDescent="0.3">
      <c r="AD145" s="78" t="s">
        <v>716</v>
      </c>
    </row>
    <row r="146" spans="30:30" ht="15.6" x14ac:dyDescent="0.3">
      <c r="AD146" s="78" t="s">
        <v>717</v>
      </c>
    </row>
    <row r="147" spans="30:30" ht="15.6" x14ac:dyDescent="0.3">
      <c r="AD147" s="78" t="s">
        <v>718</v>
      </c>
    </row>
    <row r="148" spans="30:30" ht="15.6" x14ac:dyDescent="0.3">
      <c r="AD148" s="78" t="s">
        <v>719</v>
      </c>
    </row>
    <row r="149" spans="30:30" ht="15.6" x14ac:dyDescent="0.3">
      <c r="AD149" s="85"/>
    </row>
    <row r="150" spans="30:30" ht="15.6" x14ac:dyDescent="0.3">
      <c r="AD150" s="74" t="s">
        <v>720</v>
      </c>
    </row>
    <row r="151" spans="30:30" ht="15.6" x14ac:dyDescent="0.3">
      <c r="AD151" s="84"/>
    </row>
    <row r="152" spans="30:30" ht="15.6" x14ac:dyDescent="0.2">
      <c r="AD152" s="76" t="s">
        <v>721</v>
      </c>
    </row>
    <row r="153" spans="30:30" ht="15.6" x14ac:dyDescent="0.2">
      <c r="AD153" s="86" t="s">
        <v>722</v>
      </c>
    </row>
    <row r="154" spans="30:30" ht="15.6" x14ac:dyDescent="0.3">
      <c r="AD154" s="78" t="s">
        <v>723</v>
      </c>
    </row>
    <row r="155" spans="30:30" ht="15.6" x14ac:dyDescent="0.3">
      <c r="AD155" s="78" t="s">
        <v>724</v>
      </c>
    </row>
    <row r="156" spans="30:30" ht="15.6" x14ac:dyDescent="0.3">
      <c r="AD156" s="78" t="s">
        <v>725</v>
      </c>
    </row>
    <row r="157" spans="30:30" ht="15.6" x14ac:dyDescent="0.3">
      <c r="AD157" s="78" t="s">
        <v>726</v>
      </c>
    </row>
    <row r="158" spans="30:30" ht="15.6" x14ac:dyDescent="0.3">
      <c r="AD158" s="78" t="s">
        <v>727</v>
      </c>
    </row>
    <row r="159" spans="30:30" ht="15.6" x14ac:dyDescent="0.3">
      <c r="AD159" s="78" t="s">
        <v>728</v>
      </c>
    </row>
    <row r="160" spans="30:30" ht="15.6" x14ac:dyDescent="0.3">
      <c r="AD160" s="78" t="s">
        <v>729</v>
      </c>
    </row>
    <row r="161" spans="1:30" ht="15.6" x14ac:dyDescent="0.3">
      <c r="AD161" s="78" t="s">
        <v>730</v>
      </c>
    </row>
    <row r="162" spans="1:30" ht="15.6" x14ac:dyDescent="0.3">
      <c r="AD162" s="78" t="s">
        <v>731</v>
      </c>
    </row>
    <row r="163" spans="1:30" ht="15.6" x14ac:dyDescent="0.3">
      <c r="AD163" s="78" t="s">
        <v>732</v>
      </c>
    </row>
    <row r="164" spans="1:30" ht="15.6" x14ac:dyDescent="0.3">
      <c r="AD164" s="78" t="s">
        <v>733</v>
      </c>
    </row>
    <row r="165" spans="1:30" ht="15.6" x14ac:dyDescent="0.3">
      <c r="A165" s="66"/>
      <c r="AD165" s="78" t="s">
        <v>734</v>
      </c>
    </row>
    <row r="166" spans="1:30" ht="15.6" x14ac:dyDescent="0.3">
      <c r="A166" s="67" t="s">
        <v>567</v>
      </c>
      <c r="AD166" s="78" t="s">
        <v>735</v>
      </c>
    </row>
    <row r="167" spans="1:30" ht="15.6" x14ac:dyDescent="0.3">
      <c r="A167" s="68" t="s">
        <v>568</v>
      </c>
      <c r="AD167" s="78" t="s">
        <v>736</v>
      </c>
    </row>
    <row r="168" spans="1:30" ht="15.6" x14ac:dyDescent="0.3">
      <c r="A168" s="67" t="s">
        <v>569</v>
      </c>
      <c r="AD168" s="78" t="s">
        <v>737</v>
      </c>
    </row>
    <row r="169" spans="1:30" ht="15.6" x14ac:dyDescent="0.3">
      <c r="A169" s="69" t="s">
        <v>570</v>
      </c>
      <c r="AD169" s="78" t="s">
        <v>738</v>
      </c>
    </row>
    <row r="170" spans="1:30" ht="15.6" x14ac:dyDescent="0.2">
      <c r="A170" s="69" t="s">
        <v>571</v>
      </c>
      <c r="AD170" s="86" t="s">
        <v>739</v>
      </c>
    </row>
    <row r="171" spans="1:30" ht="15.6" x14ac:dyDescent="0.3">
      <c r="A171" s="69" t="s">
        <v>572</v>
      </c>
      <c r="AD171" s="78" t="s">
        <v>740</v>
      </c>
    </row>
    <row r="172" spans="1:30" ht="15.6" x14ac:dyDescent="0.3">
      <c r="A172" s="67" t="s">
        <v>573</v>
      </c>
      <c r="AD172" s="78" t="s">
        <v>741</v>
      </c>
    </row>
    <row r="173" spans="1:30" ht="15.6" x14ac:dyDescent="0.3">
      <c r="A173" s="69" t="s">
        <v>574</v>
      </c>
      <c r="AD173" s="78" t="s">
        <v>742</v>
      </c>
    </row>
    <row r="174" spans="1:30" ht="15.6" x14ac:dyDescent="0.3">
      <c r="A174" s="67" t="s">
        <v>575</v>
      </c>
      <c r="AD174" s="78" t="s">
        <v>743</v>
      </c>
    </row>
    <row r="175" spans="1:30" ht="15.6" x14ac:dyDescent="0.3">
      <c r="A175" s="69" t="s">
        <v>576</v>
      </c>
      <c r="AD175" s="78" t="s">
        <v>744</v>
      </c>
    </row>
    <row r="176" spans="1:30" ht="15.6" x14ac:dyDescent="0.3">
      <c r="AD176" s="78" t="s">
        <v>745</v>
      </c>
    </row>
    <row r="177" spans="1:30" ht="15.6" x14ac:dyDescent="0.3">
      <c r="O177" s="14"/>
      <c r="AD177" s="78" t="s">
        <v>746</v>
      </c>
    </row>
    <row r="178" spans="1:30" ht="15.6" x14ac:dyDescent="0.3">
      <c r="O178" s="14"/>
      <c r="AD178" s="78" t="s">
        <v>747</v>
      </c>
    </row>
    <row r="179" spans="1:30" ht="15.6" x14ac:dyDescent="0.3">
      <c r="O179" s="14"/>
      <c r="AD179" s="78" t="s">
        <v>748</v>
      </c>
    </row>
    <row r="180" spans="1:30" ht="15.6" x14ac:dyDescent="0.3">
      <c r="O180" s="14"/>
      <c r="AD180" s="78" t="s">
        <v>749</v>
      </c>
    </row>
    <row r="181" spans="1:30" ht="15.6" x14ac:dyDescent="0.3">
      <c r="O181" s="14"/>
      <c r="AD181" s="81" t="s">
        <v>750</v>
      </c>
    </row>
    <row r="182" spans="1:30" ht="15.6" x14ac:dyDescent="0.3">
      <c r="O182" s="14"/>
      <c r="AD182" s="81" t="s">
        <v>751</v>
      </c>
    </row>
    <row r="183" spans="1:30" ht="15.6" x14ac:dyDescent="0.3">
      <c r="A183" s="72" t="s">
        <v>579</v>
      </c>
      <c r="B183" s="14"/>
      <c r="C183" s="14"/>
      <c r="D183" s="14"/>
      <c r="E183" s="14"/>
      <c r="O183" s="14"/>
      <c r="AD183" s="81" t="s">
        <v>752</v>
      </c>
    </row>
    <row r="184" spans="1:30" ht="15.6" x14ac:dyDescent="0.3">
      <c r="A184" s="73"/>
      <c r="B184" s="14"/>
      <c r="C184" s="14"/>
      <c r="D184" s="14"/>
      <c r="E184" s="14"/>
      <c r="O184" s="14"/>
      <c r="AD184" s="78" t="s">
        <v>753</v>
      </c>
    </row>
    <row r="185" spans="1:30" ht="15.6" x14ac:dyDescent="0.3">
      <c r="A185" s="73">
        <v>1</v>
      </c>
      <c r="B185" s="14"/>
      <c r="C185" s="14"/>
      <c r="D185" s="14"/>
      <c r="E185" s="14"/>
      <c r="O185" s="14"/>
      <c r="AD185" s="78" t="s">
        <v>754</v>
      </c>
    </row>
    <row r="186" spans="1:30" ht="15.6" x14ac:dyDescent="0.3">
      <c r="A186" s="73">
        <v>2</v>
      </c>
      <c r="B186" s="14"/>
      <c r="C186" s="14"/>
      <c r="D186" s="14"/>
      <c r="E186" s="14"/>
      <c r="O186" s="14"/>
      <c r="AD186" s="78" t="s">
        <v>755</v>
      </c>
    </row>
    <row r="187" spans="1:30" ht="15.6" x14ac:dyDescent="0.3">
      <c r="A187" s="73">
        <v>3</v>
      </c>
      <c r="B187" s="14"/>
      <c r="C187" s="14"/>
      <c r="D187" s="14"/>
      <c r="E187" s="14"/>
      <c r="O187" s="14"/>
      <c r="AD187" s="78" t="s">
        <v>756</v>
      </c>
    </row>
    <row r="188" spans="1:30" ht="15.6" x14ac:dyDescent="0.3">
      <c r="A188" s="73">
        <v>4</v>
      </c>
      <c r="B188" s="14"/>
      <c r="C188" s="14"/>
      <c r="D188" s="14"/>
      <c r="E188" s="14"/>
      <c r="O188" s="14"/>
      <c r="AD188" s="78" t="s">
        <v>757</v>
      </c>
    </row>
    <row r="189" spans="1:30" ht="15.6" x14ac:dyDescent="0.3">
      <c r="A189" s="73">
        <v>5</v>
      </c>
      <c r="B189" s="14"/>
      <c r="C189" s="14"/>
      <c r="D189" s="14"/>
      <c r="E189" s="14"/>
      <c r="O189" s="14"/>
      <c r="AD189" s="78" t="s">
        <v>758</v>
      </c>
    </row>
    <row r="190" spans="1:30" ht="15.6" x14ac:dyDescent="0.3">
      <c r="A190" s="73">
        <v>6</v>
      </c>
      <c r="B190" s="14"/>
      <c r="C190" s="14"/>
      <c r="D190" s="14"/>
      <c r="E190" s="14"/>
      <c r="O190" s="14"/>
      <c r="AD190" s="78" t="s">
        <v>759</v>
      </c>
    </row>
    <row r="191" spans="1:30" ht="15.6" x14ac:dyDescent="0.3">
      <c r="A191" s="73">
        <v>7</v>
      </c>
      <c r="B191" s="14"/>
      <c r="C191" s="14"/>
      <c r="D191" s="14"/>
      <c r="E191" s="14"/>
      <c r="O191" s="14"/>
      <c r="AD191" s="78" t="s">
        <v>760</v>
      </c>
    </row>
    <row r="192" spans="1:30" ht="15.6" x14ac:dyDescent="0.3">
      <c r="A192" s="73">
        <v>8</v>
      </c>
      <c r="B192" s="14"/>
      <c r="C192" s="14"/>
      <c r="D192" s="14"/>
      <c r="E192" s="14"/>
      <c r="O192" s="14"/>
      <c r="AD192" s="78" t="s">
        <v>761</v>
      </c>
    </row>
    <row r="193" spans="1:30" ht="15.6" x14ac:dyDescent="0.3">
      <c r="A193" s="73">
        <v>9</v>
      </c>
      <c r="B193" s="14"/>
      <c r="C193" s="14"/>
      <c r="D193" s="14"/>
      <c r="E193" s="14"/>
      <c r="O193" s="14"/>
      <c r="AD193" s="78" t="s">
        <v>762</v>
      </c>
    </row>
    <row r="194" spans="1:30" ht="15.6" x14ac:dyDescent="0.3">
      <c r="A194" s="73">
        <v>10</v>
      </c>
      <c r="B194" s="14"/>
      <c r="C194" s="14"/>
      <c r="D194" s="14"/>
      <c r="E194" s="14"/>
      <c r="O194" s="14"/>
      <c r="AD194" s="78" t="s">
        <v>763</v>
      </c>
    </row>
    <row r="195" spans="1:30" ht="15.6" x14ac:dyDescent="0.3">
      <c r="A195" s="73">
        <v>11</v>
      </c>
      <c r="B195" s="14"/>
      <c r="C195" s="14"/>
      <c r="D195" s="14"/>
      <c r="E195" s="14"/>
      <c r="O195" s="14"/>
      <c r="AD195" s="78" t="s">
        <v>764</v>
      </c>
    </row>
    <row r="196" spans="1:30" ht="15.6" x14ac:dyDescent="0.3">
      <c r="A196" s="73"/>
      <c r="B196" s="14"/>
      <c r="C196" s="14"/>
      <c r="D196" s="14"/>
      <c r="E196" s="14"/>
      <c r="AD196" s="78" t="s">
        <v>765</v>
      </c>
    </row>
    <row r="197" spans="1:30" ht="15.6" x14ac:dyDescent="0.3">
      <c r="A197" s="72" t="s">
        <v>580</v>
      </c>
      <c r="B197" s="14"/>
      <c r="C197" s="14"/>
      <c r="D197" s="14"/>
      <c r="E197" s="14"/>
      <c r="AD197" s="78" t="s">
        <v>766</v>
      </c>
    </row>
    <row r="198" spans="1:30" ht="15.6" x14ac:dyDescent="0.3">
      <c r="A198" s="73"/>
      <c r="B198" s="14"/>
      <c r="C198" s="14"/>
      <c r="D198" s="14"/>
      <c r="E198" s="14"/>
      <c r="AD198" s="78" t="s">
        <v>767</v>
      </c>
    </row>
    <row r="199" spans="1:30" ht="15.6" x14ac:dyDescent="0.3">
      <c r="A199" s="73">
        <v>12</v>
      </c>
      <c r="B199" s="14"/>
      <c r="C199" s="14"/>
      <c r="D199" s="14"/>
      <c r="E199" s="14"/>
      <c r="AD199" s="78" t="s">
        <v>768</v>
      </c>
    </row>
    <row r="200" spans="1:30" ht="15.6" x14ac:dyDescent="0.3">
      <c r="A200" s="73">
        <v>13</v>
      </c>
      <c r="B200" s="14"/>
      <c r="C200" s="14"/>
      <c r="D200" s="14"/>
      <c r="E200" s="14"/>
      <c r="AD200" s="78" t="s">
        <v>769</v>
      </c>
    </row>
    <row r="201" spans="1:30" ht="15.6" x14ac:dyDescent="0.25">
      <c r="A201" s="73">
        <v>14</v>
      </c>
      <c r="B201" s="14"/>
      <c r="C201" s="14"/>
      <c r="D201" s="14"/>
      <c r="E201" s="14"/>
      <c r="AD201" s="79" t="s">
        <v>770</v>
      </c>
    </row>
    <row r="202" spans="1:30" ht="15.6" x14ac:dyDescent="0.3">
      <c r="A202" s="73">
        <v>15</v>
      </c>
      <c r="AD202" s="78" t="s">
        <v>771</v>
      </c>
    </row>
    <row r="203" spans="1:30" ht="15.6" x14ac:dyDescent="0.3">
      <c r="A203" s="73">
        <v>16</v>
      </c>
      <c r="AD203" s="78" t="s">
        <v>772</v>
      </c>
    </row>
    <row r="204" spans="1:30" ht="15.6" x14ac:dyDescent="0.3">
      <c r="A204" s="73">
        <v>17</v>
      </c>
      <c r="AD204" s="78" t="s">
        <v>773</v>
      </c>
    </row>
    <row r="205" spans="1:30" ht="15.6" x14ac:dyDescent="0.3">
      <c r="A205" s="73">
        <v>18</v>
      </c>
      <c r="AD205" s="78" t="s">
        <v>774</v>
      </c>
    </row>
    <row r="206" spans="1:30" ht="15.6" x14ac:dyDescent="0.3">
      <c r="A206" s="73">
        <v>19</v>
      </c>
      <c r="AD206" s="78" t="s">
        <v>775</v>
      </c>
    </row>
    <row r="207" spans="1:30" ht="15.6" x14ac:dyDescent="0.3">
      <c r="A207" s="72" t="s">
        <v>581</v>
      </c>
      <c r="AD207" s="78" t="s">
        <v>776</v>
      </c>
    </row>
    <row r="208" spans="1:30" ht="15.6" x14ac:dyDescent="0.3">
      <c r="A208" s="73"/>
      <c r="AD208" s="78" t="s">
        <v>777</v>
      </c>
    </row>
    <row r="209" spans="1:30" ht="15.6" x14ac:dyDescent="0.3">
      <c r="A209" s="73">
        <v>1</v>
      </c>
      <c r="AD209" s="78" t="s">
        <v>778</v>
      </c>
    </row>
    <row r="210" spans="1:30" ht="15.6" x14ac:dyDescent="0.3">
      <c r="A210" s="73">
        <v>2</v>
      </c>
      <c r="AD210" s="78" t="s">
        <v>779</v>
      </c>
    </row>
    <row r="211" spans="1:30" ht="15.6" x14ac:dyDescent="0.3">
      <c r="A211" s="14"/>
      <c r="AD211" s="78" t="s">
        <v>780</v>
      </c>
    </row>
    <row r="212" spans="1:30" ht="15.6" x14ac:dyDescent="0.3">
      <c r="AD212" s="78" t="s">
        <v>781</v>
      </c>
    </row>
    <row r="213" spans="1:30" ht="15.6" x14ac:dyDescent="0.3">
      <c r="AD213" s="78" t="s">
        <v>782</v>
      </c>
    </row>
    <row r="214" spans="1:30" ht="15.6" x14ac:dyDescent="0.3">
      <c r="AD214" s="78" t="s">
        <v>783</v>
      </c>
    </row>
    <row r="215" spans="1:30" ht="15.6" x14ac:dyDescent="0.3">
      <c r="AD215" s="78" t="s">
        <v>784</v>
      </c>
    </row>
    <row r="216" spans="1:30" ht="15.6" x14ac:dyDescent="0.3">
      <c r="AD216" s="78" t="s">
        <v>785</v>
      </c>
    </row>
    <row r="217" spans="1:30" ht="15.6" x14ac:dyDescent="0.3">
      <c r="AD217" s="78" t="s">
        <v>786</v>
      </c>
    </row>
    <row r="218" spans="1:30" ht="15.6" x14ac:dyDescent="0.3">
      <c r="AD218" s="78" t="s">
        <v>787</v>
      </c>
    </row>
    <row r="219" spans="1:30" ht="15.6" x14ac:dyDescent="0.3">
      <c r="AD219" s="78" t="s">
        <v>788</v>
      </c>
    </row>
    <row r="220" spans="1:30" ht="15.6" x14ac:dyDescent="0.3">
      <c r="AD220" s="78" t="s">
        <v>789</v>
      </c>
    </row>
    <row r="221" spans="1:30" ht="15.6" x14ac:dyDescent="0.3">
      <c r="AD221" s="78" t="s">
        <v>790</v>
      </c>
    </row>
    <row r="222" spans="1:30" ht="15.6" x14ac:dyDescent="0.3">
      <c r="AD222" s="78" t="s">
        <v>791</v>
      </c>
    </row>
    <row r="223" spans="1:30" ht="15.6" x14ac:dyDescent="0.3">
      <c r="AD223" s="78" t="s">
        <v>792</v>
      </c>
    </row>
    <row r="224" spans="1:30" ht="15.6" x14ac:dyDescent="0.3">
      <c r="AD224" s="78" t="s">
        <v>793</v>
      </c>
    </row>
    <row r="225" spans="30:30" ht="15.6" x14ac:dyDescent="0.3">
      <c r="AD225" s="78" t="s">
        <v>794</v>
      </c>
    </row>
    <row r="226" spans="30:30" ht="15.6" x14ac:dyDescent="0.3">
      <c r="AD226" s="78" t="s">
        <v>795</v>
      </c>
    </row>
    <row r="227" spans="30:30" ht="15.6" x14ac:dyDescent="0.3">
      <c r="AD227" s="78" t="s">
        <v>796</v>
      </c>
    </row>
    <row r="228" spans="30:30" ht="15.6" x14ac:dyDescent="0.3">
      <c r="AD228" s="78" t="s">
        <v>797</v>
      </c>
    </row>
    <row r="229" spans="30:30" ht="15.6" x14ac:dyDescent="0.3">
      <c r="AD229" s="78" t="s">
        <v>798</v>
      </c>
    </row>
    <row r="230" spans="30:30" ht="15.6" x14ac:dyDescent="0.3">
      <c r="AD230" s="78" t="s">
        <v>799</v>
      </c>
    </row>
    <row r="231" spans="30:30" ht="15.6" x14ac:dyDescent="0.3">
      <c r="AD231" s="78" t="s">
        <v>800</v>
      </c>
    </row>
    <row r="232" spans="30:30" ht="15.6" x14ac:dyDescent="0.3">
      <c r="AD232" s="78" t="s">
        <v>801</v>
      </c>
    </row>
    <row r="233" spans="30:30" ht="15.6" x14ac:dyDescent="0.3">
      <c r="AD233" s="78" t="s">
        <v>802</v>
      </c>
    </row>
    <row r="234" spans="30:30" ht="15.6" x14ac:dyDescent="0.3">
      <c r="AD234" s="78" t="s">
        <v>803</v>
      </c>
    </row>
    <row r="235" spans="30:30" ht="15.6" x14ac:dyDescent="0.3">
      <c r="AD235" s="78" t="s">
        <v>804</v>
      </c>
    </row>
    <row r="236" spans="30:30" ht="15.6" x14ac:dyDescent="0.3">
      <c r="AD236" s="78" t="s">
        <v>805</v>
      </c>
    </row>
    <row r="237" spans="30:30" ht="15.6" x14ac:dyDescent="0.3">
      <c r="AD237" s="78" t="s">
        <v>806</v>
      </c>
    </row>
    <row r="238" spans="30:30" ht="15.6" x14ac:dyDescent="0.3">
      <c r="AD238" s="78" t="s">
        <v>807</v>
      </c>
    </row>
    <row r="239" spans="30:30" ht="15.6" x14ac:dyDescent="0.3">
      <c r="AD239" s="78" t="s">
        <v>808</v>
      </c>
    </row>
    <row r="240" spans="30:30" ht="15.6" x14ac:dyDescent="0.3">
      <c r="AD240" s="78" t="s">
        <v>809</v>
      </c>
    </row>
    <row r="241" spans="30:30" ht="15.6" x14ac:dyDescent="0.3">
      <c r="AD241" s="78" t="s">
        <v>810</v>
      </c>
    </row>
    <row r="242" spans="30:30" ht="15.6" x14ac:dyDescent="0.3">
      <c r="AD242" s="78" t="s">
        <v>811</v>
      </c>
    </row>
    <row r="243" spans="30:30" ht="15.6" x14ac:dyDescent="0.3">
      <c r="AD243" s="78" t="s">
        <v>812</v>
      </c>
    </row>
    <row r="244" spans="30:30" ht="15.6" x14ac:dyDescent="0.3">
      <c r="AD244" s="78" t="s">
        <v>813</v>
      </c>
    </row>
    <row r="245" spans="30:30" ht="15.6" x14ac:dyDescent="0.3">
      <c r="AD245" s="89" t="s">
        <v>814</v>
      </c>
    </row>
    <row r="246" spans="30:30" ht="15.6" x14ac:dyDescent="0.3">
      <c r="AD246" s="78" t="s">
        <v>815</v>
      </c>
    </row>
    <row r="247" spans="30:30" ht="15.6" x14ac:dyDescent="0.3">
      <c r="AD247" s="78" t="s">
        <v>816</v>
      </c>
    </row>
    <row r="248" spans="30:30" ht="15.6" x14ac:dyDescent="0.3">
      <c r="AD248" s="78" t="s">
        <v>817</v>
      </c>
    </row>
    <row r="249" spans="30:30" ht="15.6" x14ac:dyDescent="0.3">
      <c r="AD249" s="78" t="s">
        <v>818</v>
      </c>
    </row>
    <row r="250" spans="30:30" ht="15.6" x14ac:dyDescent="0.3">
      <c r="AD250" s="78" t="s">
        <v>819</v>
      </c>
    </row>
    <row r="251" spans="30:30" ht="15.6" x14ac:dyDescent="0.3">
      <c r="AD251" s="78" t="s">
        <v>820</v>
      </c>
    </row>
    <row r="252" spans="30:30" ht="15.6" x14ac:dyDescent="0.3">
      <c r="AD252" s="78" t="s">
        <v>821</v>
      </c>
    </row>
    <row r="253" spans="30:30" ht="15.6" x14ac:dyDescent="0.3">
      <c r="AD253" s="78" t="s">
        <v>822</v>
      </c>
    </row>
    <row r="254" spans="30:30" ht="15.6" x14ac:dyDescent="0.3">
      <c r="AD254" s="78" t="s">
        <v>823</v>
      </c>
    </row>
    <row r="255" spans="30:30" ht="15.6" x14ac:dyDescent="0.3">
      <c r="AD255" s="78" t="s">
        <v>824</v>
      </c>
    </row>
    <row r="256" spans="30:30" ht="15.6" x14ac:dyDescent="0.3">
      <c r="AD256" s="78" t="s">
        <v>825</v>
      </c>
    </row>
    <row r="257" spans="30:30" ht="15.6" x14ac:dyDescent="0.3">
      <c r="AD257" s="85"/>
    </row>
    <row r="258" spans="30:30" ht="15.6" x14ac:dyDescent="0.3">
      <c r="AD258" s="74" t="s">
        <v>826</v>
      </c>
    </row>
    <row r="259" spans="30:30" ht="15.6" x14ac:dyDescent="0.3">
      <c r="AD259" s="84"/>
    </row>
    <row r="260" spans="30:30" ht="15.6" x14ac:dyDescent="0.2">
      <c r="AD260" s="86" t="s">
        <v>827</v>
      </c>
    </row>
    <row r="261" spans="30:30" ht="15.6" x14ac:dyDescent="0.3">
      <c r="AD261" s="84" t="s">
        <v>828</v>
      </c>
    </row>
    <row r="262" spans="30:30" ht="15.6" x14ac:dyDescent="0.3">
      <c r="AD262" s="84" t="s">
        <v>829</v>
      </c>
    </row>
    <row r="263" spans="30:30" ht="15.6" x14ac:dyDescent="0.3">
      <c r="AD263" s="84" t="s">
        <v>830</v>
      </c>
    </row>
    <row r="264" spans="30:30" ht="15.6" x14ac:dyDescent="0.3">
      <c r="AD264" s="84" t="s">
        <v>831</v>
      </c>
    </row>
    <row r="265" spans="30:30" ht="15.6" x14ac:dyDescent="0.3">
      <c r="AD265" s="84" t="s">
        <v>832</v>
      </c>
    </row>
    <row r="266" spans="30:30" ht="15.6" x14ac:dyDescent="0.3">
      <c r="AD266" s="84" t="s">
        <v>833</v>
      </c>
    </row>
    <row r="267" spans="30:30" ht="15.6" x14ac:dyDescent="0.3">
      <c r="AD267" s="84" t="s">
        <v>834</v>
      </c>
    </row>
    <row r="268" spans="30:30" ht="15.6" x14ac:dyDescent="0.3">
      <c r="AD268" s="84" t="s">
        <v>835</v>
      </c>
    </row>
    <row r="269" spans="30:30" ht="15.6" x14ac:dyDescent="0.3">
      <c r="AD269" s="90"/>
    </row>
    <row r="270" spans="30:30" ht="15.6" x14ac:dyDescent="0.3">
      <c r="AD270" s="91" t="s">
        <v>836</v>
      </c>
    </row>
    <row r="271" spans="30:30" ht="15.6" x14ac:dyDescent="0.3">
      <c r="AD271" s="89" t="s">
        <v>837</v>
      </c>
    </row>
    <row r="272" spans="30:30" ht="15.6" x14ac:dyDescent="0.3">
      <c r="AD272" s="84" t="s">
        <v>838</v>
      </c>
    </row>
    <row r="273" spans="30:30" ht="15.6" x14ac:dyDescent="0.3">
      <c r="AD273" s="84" t="s">
        <v>839</v>
      </c>
    </row>
    <row r="274" spans="30:30" ht="15.6" x14ac:dyDescent="0.3">
      <c r="AD274" s="84" t="s">
        <v>840</v>
      </c>
    </row>
    <row r="275" spans="30:30" ht="15.6" x14ac:dyDescent="0.3">
      <c r="AD275" s="84" t="s">
        <v>841</v>
      </c>
    </row>
    <row r="276" spans="30:30" ht="15.6" x14ac:dyDescent="0.3">
      <c r="AD276" s="84" t="s">
        <v>842</v>
      </c>
    </row>
    <row r="277" spans="30:30" ht="15.6" x14ac:dyDescent="0.3">
      <c r="AD277" s="84" t="s">
        <v>843</v>
      </c>
    </row>
    <row r="278" spans="30:30" ht="15.6" x14ac:dyDescent="0.3">
      <c r="AD278" s="84" t="s">
        <v>844</v>
      </c>
    </row>
    <row r="279" spans="30:30" ht="15.6" x14ac:dyDescent="0.3">
      <c r="AD279" s="84" t="s">
        <v>845</v>
      </c>
    </row>
    <row r="280" spans="30:30" ht="15.6" x14ac:dyDescent="0.3">
      <c r="AD280" s="84" t="s">
        <v>846</v>
      </c>
    </row>
    <row r="281" spans="30:30" ht="15.6" x14ac:dyDescent="0.3">
      <c r="AD281" s="84" t="s">
        <v>847</v>
      </c>
    </row>
    <row r="282" spans="30:30" ht="15.6" x14ac:dyDescent="0.2">
      <c r="AD282" s="92" t="s">
        <v>848</v>
      </c>
    </row>
    <row r="283" spans="30:30" ht="15.6" x14ac:dyDescent="0.3">
      <c r="AD283" s="80" t="s">
        <v>849</v>
      </c>
    </row>
    <row r="284" spans="30:30" ht="15.6" x14ac:dyDescent="0.3">
      <c r="AD284" s="78" t="s">
        <v>850</v>
      </c>
    </row>
    <row r="285" spans="30:30" ht="15.6" x14ac:dyDescent="0.3">
      <c r="AD285" s="78" t="s">
        <v>851</v>
      </c>
    </row>
    <row r="286" spans="30:30" ht="15.6" x14ac:dyDescent="0.3">
      <c r="AD286" s="78" t="s">
        <v>852</v>
      </c>
    </row>
    <row r="287" spans="30:30" ht="15.6" x14ac:dyDescent="0.3">
      <c r="AD287" s="78" t="s">
        <v>853</v>
      </c>
    </row>
    <row r="288" spans="30:30" ht="15.6" x14ac:dyDescent="0.3">
      <c r="AD288" s="78" t="s">
        <v>854</v>
      </c>
    </row>
    <row r="289" spans="30:30" ht="15.6" x14ac:dyDescent="0.3">
      <c r="AD289" s="78" t="s">
        <v>855</v>
      </c>
    </row>
    <row r="290" spans="30:30" ht="15.6" x14ac:dyDescent="0.3">
      <c r="AD290" s="78" t="s">
        <v>856</v>
      </c>
    </row>
    <row r="291" spans="30:30" ht="15.6" x14ac:dyDescent="0.3">
      <c r="AD291" s="78" t="s">
        <v>857</v>
      </c>
    </row>
    <row r="292" spans="30:30" ht="15.6" x14ac:dyDescent="0.3">
      <c r="AD292" s="80" t="s">
        <v>858</v>
      </c>
    </row>
    <row r="293" spans="30:30" ht="15.6" x14ac:dyDescent="0.3">
      <c r="AD293" s="78" t="s">
        <v>859</v>
      </c>
    </row>
    <row r="294" spans="30:30" ht="15.6" x14ac:dyDescent="0.3">
      <c r="AD294" s="78" t="s">
        <v>860</v>
      </c>
    </row>
    <row r="295" spans="30:30" ht="15.6" x14ac:dyDescent="0.3">
      <c r="AD295" s="78" t="s">
        <v>861</v>
      </c>
    </row>
    <row r="296" spans="30:30" ht="15.6" x14ac:dyDescent="0.3">
      <c r="AD296" s="78" t="s">
        <v>862</v>
      </c>
    </row>
    <row r="297" spans="30:30" ht="15.6" x14ac:dyDescent="0.3">
      <c r="AD297" s="78" t="s">
        <v>863</v>
      </c>
    </row>
    <row r="298" spans="30:30" ht="15.6" x14ac:dyDescent="0.3">
      <c r="AD298" s="78" t="s">
        <v>864</v>
      </c>
    </row>
    <row r="299" spans="30:30" ht="15.6" x14ac:dyDescent="0.3">
      <c r="AD299" s="78" t="s">
        <v>865</v>
      </c>
    </row>
    <row r="300" spans="30:30" ht="15.6" x14ac:dyDescent="0.3">
      <c r="AD300" s="78" t="s">
        <v>866</v>
      </c>
    </row>
    <row r="301" spans="30:30" ht="15.6" x14ac:dyDescent="0.3">
      <c r="AD301" s="78" t="s">
        <v>867</v>
      </c>
    </row>
    <row r="302" spans="30:30" ht="15.6" x14ac:dyDescent="0.3">
      <c r="AD302" s="88" t="s">
        <v>868</v>
      </c>
    </row>
    <row r="303" spans="30:30" ht="15.6" x14ac:dyDescent="0.3">
      <c r="AD303" s="78" t="s">
        <v>869</v>
      </c>
    </row>
    <row r="304" spans="30:30" ht="15.6" x14ac:dyDescent="0.3">
      <c r="AD304" s="84" t="s">
        <v>870</v>
      </c>
    </row>
    <row r="305" spans="30:30" ht="15.6" x14ac:dyDescent="0.3">
      <c r="AD305" s="84" t="s">
        <v>871</v>
      </c>
    </row>
    <row r="306" spans="30:30" ht="15.6" x14ac:dyDescent="0.3">
      <c r="AD306" s="84" t="s">
        <v>872</v>
      </c>
    </row>
    <row r="307" spans="30:30" ht="15.6" x14ac:dyDescent="0.3">
      <c r="AD307" s="84" t="s">
        <v>873</v>
      </c>
    </row>
    <row r="308" spans="30:30" ht="15.6" x14ac:dyDescent="0.3">
      <c r="AD308" s="84" t="s">
        <v>874</v>
      </c>
    </row>
    <row r="309" spans="30:30" ht="15.6" x14ac:dyDescent="0.3">
      <c r="AD309" s="84" t="s">
        <v>875</v>
      </c>
    </row>
    <row r="310" spans="30:30" ht="15.6" x14ac:dyDescent="0.3">
      <c r="AD310" s="84" t="s">
        <v>876</v>
      </c>
    </row>
    <row r="311" spans="30:30" ht="15.6" x14ac:dyDescent="0.3">
      <c r="AD311" s="84" t="s">
        <v>877</v>
      </c>
    </row>
    <row r="312" spans="30:30" ht="15.6" x14ac:dyDescent="0.3">
      <c r="AD312" s="84" t="s">
        <v>878</v>
      </c>
    </row>
    <row r="313" spans="30:30" ht="15.6" x14ac:dyDescent="0.3">
      <c r="AD313" s="84" t="s">
        <v>879</v>
      </c>
    </row>
    <row r="314" spans="30:30" ht="15.6" x14ac:dyDescent="0.3">
      <c r="AD314" s="84" t="s">
        <v>880</v>
      </c>
    </row>
    <row r="315" spans="30:30" ht="15.6" x14ac:dyDescent="0.3">
      <c r="AD315" s="85"/>
    </row>
    <row r="316" spans="30:30" ht="15.6" x14ac:dyDescent="0.2">
      <c r="AD316" s="79" t="s">
        <v>881</v>
      </c>
    </row>
    <row r="317" spans="30:30" ht="15.6" x14ac:dyDescent="0.2">
      <c r="AD317" s="92" t="s">
        <v>882</v>
      </c>
    </row>
    <row r="318" spans="30:30" ht="15.6" x14ac:dyDescent="0.2">
      <c r="AD318" s="92"/>
    </row>
    <row r="319" spans="30:30" ht="15.6" x14ac:dyDescent="0.3">
      <c r="AD319" s="74" t="s">
        <v>883</v>
      </c>
    </row>
    <row r="320" spans="30:30" ht="15.6" x14ac:dyDescent="0.3">
      <c r="AD320" s="84"/>
    </row>
    <row r="321" spans="30:30" ht="15.6" x14ac:dyDescent="0.3">
      <c r="AD321" s="74" t="s">
        <v>884</v>
      </c>
    </row>
    <row r="322" spans="30:30" ht="15.6" x14ac:dyDescent="0.2">
      <c r="AD322" s="79" t="s">
        <v>885</v>
      </c>
    </row>
    <row r="323" spans="30:30" ht="15.6" x14ac:dyDescent="0.3">
      <c r="AD323" s="78" t="s">
        <v>886</v>
      </c>
    </row>
    <row r="324" spans="30:30" ht="15.6" x14ac:dyDescent="0.2">
      <c r="AD324" s="86" t="s">
        <v>887</v>
      </c>
    </row>
    <row r="325" spans="30:30" ht="15.6" x14ac:dyDescent="0.3">
      <c r="AD325" s="78" t="s">
        <v>888</v>
      </c>
    </row>
    <row r="326" spans="30:30" ht="15.6" x14ac:dyDescent="0.2">
      <c r="AD326" s="86" t="s">
        <v>889</v>
      </c>
    </row>
    <row r="327" spans="30:30" ht="15.6" x14ac:dyDescent="0.3">
      <c r="AD327" s="78" t="s">
        <v>890</v>
      </c>
    </row>
    <row r="328" spans="30:30" ht="15.6" x14ac:dyDescent="0.3">
      <c r="AD328" s="78" t="s">
        <v>891</v>
      </c>
    </row>
    <row r="329" spans="30:30" ht="15.6" x14ac:dyDescent="0.3">
      <c r="AD329" s="78" t="s">
        <v>892</v>
      </c>
    </row>
    <row r="330" spans="30:30" ht="15.6" x14ac:dyDescent="0.3">
      <c r="AD330" s="78" t="s">
        <v>893</v>
      </c>
    </row>
    <row r="331" spans="30:30" ht="15.6" x14ac:dyDescent="0.3">
      <c r="AD331" s="78" t="s">
        <v>894</v>
      </c>
    </row>
    <row r="332" spans="30:30" ht="15.6" x14ac:dyDescent="0.3">
      <c r="AD332" s="78" t="s">
        <v>895</v>
      </c>
    </row>
    <row r="333" spans="30:30" ht="15.6" x14ac:dyDescent="0.3">
      <c r="AD333" s="78" t="s">
        <v>896</v>
      </c>
    </row>
    <row r="334" spans="30:30" ht="15.6" x14ac:dyDescent="0.3">
      <c r="AD334" s="74" t="s">
        <v>897</v>
      </c>
    </row>
    <row r="335" spans="30:30" ht="15.6" x14ac:dyDescent="0.3">
      <c r="AD335" s="78" t="s">
        <v>886</v>
      </c>
    </row>
    <row r="336" spans="30:30" ht="15.6" x14ac:dyDescent="0.3">
      <c r="AD336" s="74" t="s">
        <v>898</v>
      </c>
    </row>
    <row r="337" spans="30:30" ht="15.6" x14ac:dyDescent="0.3">
      <c r="AD337" s="78" t="s">
        <v>899</v>
      </c>
    </row>
    <row r="338" spans="30:30" ht="15.6" x14ac:dyDescent="0.3">
      <c r="AD338" s="78" t="s">
        <v>900</v>
      </c>
    </row>
    <row r="339" spans="30:30" ht="15.6" x14ac:dyDescent="0.3">
      <c r="AD339" s="78" t="s">
        <v>901</v>
      </c>
    </row>
    <row r="340" spans="30:30" ht="15.6" x14ac:dyDescent="0.2">
      <c r="AD340" s="76" t="s">
        <v>902</v>
      </c>
    </row>
    <row r="341" spans="30:30" ht="15.6" x14ac:dyDescent="0.3">
      <c r="AD341" s="78" t="s">
        <v>903</v>
      </c>
    </row>
    <row r="342" spans="30:30" ht="15.6" x14ac:dyDescent="0.3">
      <c r="AD342" s="78" t="s">
        <v>904</v>
      </c>
    </row>
    <row r="343" spans="30:30" ht="15.6" x14ac:dyDescent="0.3">
      <c r="AD343" s="78" t="s">
        <v>905</v>
      </c>
    </row>
    <row r="344" spans="30:30" ht="15.6" x14ac:dyDescent="0.2">
      <c r="AD344" s="86" t="s">
        <v>906</v>
      </c>
    </row>
    <row r="345" spans="30:30" ht="15.6" x14ac:dyDescent="0.3">
      <c r="AD345" s="78" t="s">
        <v>886</v>
      </c>
    </row>
    <row r="346" spans="30:30" ht="15.6" x14ac:dyDescent="0.3">
      <c r="AD346" s="80" t="s">
        <v>907</v>
      </c>
    </row>
    <row r="347" spans="30:30" ht="15.6" x14ac:dyDescent="0.3">
      <c r="AD347" s="78" t="s">
        <v>908</v>
      </c>
    </row>
    <row r="348" spans="30:30" ht="15.6" x14ac:dyDescent="0.3">
      <c r="AD348" s="78" t="s">
        <v>909</v>
      </c>
    </row>
    <row r="349" spans="30:30" ht="15.6" x14ac:dyDescent="0.3">
      <c r="AD349" s="78" t="s">
        <v>910</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Q34:T35"/>
    <mergeCell ref="Q38:T44"/>
    <mergeCell ref="O29:O31"/>
    <mergeCell ref="L2:M2"/>
    <mergeCell ref="A1:O1"/>
    <mergeCell ref="O8:O9"/>
    <mergeCell ref="O13:O14"/>
    <mergeCell ref="Q27:T27"/>
    <mergeCell ref="Q29:T31"/>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D16">
      <formula1>#REF!</formula1>
    </dataValidation>
    <dataValidation type="list" showInputMessage="1" showErrorMessage="1" sqref="O33">
      <formula1>$AD$8:$AD$11</formula1>
    </dataValidation>
    <dataValidation type="list" showInputMessage="1" showErrorMessage="1" sqref="O9 O29:O30">
      <formula1>$AD$15:$AD$349</formula1>
    </dataValidation>
  </dataValidations>
  <pageMargins left="0.52" right="0.2" top="0.53" bottom="0.39" header="0.26" footer="0.28000000000000003"/>
  <pageSetup scale="57" orientation="portrait" horizontalDpi="4294967292" r:id="rId3"/>
  <headerFooter alignWithMargins="0">
    <oddHeader>&amp;C&amp;F</oddHeader>
  </headerFooter>
  <colBreaks count="1" manualBreakCount="1">
    <brk id="15"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20</v>
      </c>
      <c r="I6" s="400">
        <f>(Budget!O8)</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27</v>
      </c>
      <c r="F10" s="400">
        <f>(Budget!O3)</f>
        <v>0</v>
      </c>
      <c r="G10" s="398"/>
      <c r="H10" s="398"/>
      <c r="I10" s="398"/>
      <c r="J10" s="398"/>
      <c r="K10" s="398"/>
      <c r="L10" s="398"/>
      <c r="M10" s="398"/>
      <c r="N10" s="398"/>
      <c r="O10" s="109"/>
      <c r="P10" s="109"/>
      <c r="Q10" s="109"/>
      <c r="R10" s="109"/>
      <c r="S10" s="109"/>
      <c r="T10" s="110" t="s">
        <v>28</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29</v>
      </c>
      <c r="F11" s="408"/>
      <c r="G11" s="408"/>
      <c r="H11" s="408"/>
      <c r="I11" s="408"/>
      <c r="J11" s="408"/>
      <c r="K11" s="408"/>
      <c r="L11" s="408"/>
      <c r="M11" s="408"/>
      <c r="N11" s="408"/>
      <c r="O11" s="109"/>
      <c r="P11" s="109"/>
      <c r="Q11" s="109"/>
      <c r="R11" s="109"/>
      <c r="S11" s="109"/>
      <c r="T11" s="110" t="s">
        <v>30</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31</v>
      </c>
      <c r="F12" s="407">
        <f>(Budget!O5)</f>
        <v>0</v>
      </c>
      <c r="G12" s="408"/>
      <c r="H12" s="408"/>
      <c r="I12" s="408"/>
      <c r="J12" s="408"/>
      <c r="K12" s="408"/>
      <c r="L12" s="408"/>
      <c r="M12" s="408"/>
      <c r="N12" s="408"/>
      <c r="O12" s="109"/>
      <c r="P12" s="109"/>
      <c r="Q12" s="109"/>
      <c r="R12" s="109"/>
      <c r="S12" s="109"/>
      <c r="T12" s="110" t="s">
        <v>32</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911</v>
      </c>
      <c r="B13" s="410"/>
      <c r="C13" s="410"/>
      <c r="D13" s="410"/>
      <c r="E13" s="410"/>
      <c r="F13" s="411">
        <f>(Budget!O29)</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914</v>
      </c>
      <c r="B16" s="399"/>
      <c r="C16" s="399"/>
      <c r="D16" s="399"/>
      <c r="E16" s="399"/>
      <c r="F16" s="400">
        <f>(Budget!O33)</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 customHeight="1" x14ac:dyDescent="0.25">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 customHeight="1" x14ac:dyDescent="0.25">
      <c r="A20" s="133"/>
      <c r="B20" s="109"/>
      <c r="C20" s="109"/>
      <c r="D20" s="110"/>
      <c r="E20" s="110" t="s">
        <v>24</v>
      </c>
      <c r="F20" s="105" t="s">
        <v>42</v>
      </c>
      <c r="G20" s="105"/>
      <c r="H20" s="135"/>
      <c r="I20" s="113"/>
      <c r="J20" s="121" t="s">
        <v>24</v>
      </c>
      <c r="K20" s="105" t="s">
        <v>43</v>
      </c>
      <c r="L20" s="105"/>
      <c r="M20" s="105"/>
      <c r="N20" s="113"/>
      <c r="O20" s="136" t="s">
        <v>44</v>
      </c>
      <c r="P20" s="113"/>
      <c r="Q20" s="135"/>
      <c r="R20" s="401">
        <f>Budget!O17</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 customHeight="1" x14ac:dyDescent="0.25">
      <c r="A21" s="108"/>
      <c r="B21" s="109"/>
      <c r="C21" s="109"/>
      <c r="D21" s="109"/>
      <c r="E21" s="109"/>
      <c r="F21" s="109"/>
      <c r="G21" s="109"/>
      <c r="H21" s="110" t="s">
        <v>20</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 customHeight="1" x14ac:dyDescent="0.25">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 customHeight="1" x14ac:dyDescent="0.25">
      <c r="A23" s="108"/>
      <c r="B23" s="109"/>
      <c r="C23" s="109"/>
      <c r="D23" s="109"/>
      <c r="E23" s="110" t="s">
        <v>51</v>
      </c>
      <c r="F23" s="396"/>
      <c r="G23" s="396"/>
      <c r="H23" s="396"/>
      <c r="I23" s="396"/>
      <c r="J23" s="396"/>
      <c r="K23" s="396"/>
      <c r="L23" s="396"/>
      <c r="M23" s="105"/>
      <c r="N23" s="109"/>
      <c r="O23" s="109"/>
      <c r="P23" s="109"/>
      <c r="Q23" s="109"/>
      <c r="R23" s="109"/>
      <c r="S23" s="109"/>
      <c r="T23" s="110" t="s">
        <v>915</v>
      </c>
      <c r="U23" s="405"/>
      <c r="V23" s="405"/>
      <c r="W23" s="405"/>
      <c r="X23" s="405"/>
      <c r="Y23" s="405"/>
      <c r="Z23" s="406"/>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 customHeight="1" x14ac:dyDescent="0.25">
      <c r="A24" s="108"/>
      <c r="B24" s="109"/>
      <c r="C24" s="109"/>
      <c r="D24" s="109"/>
      <c r="E24" s="110" t="s">
        <v>54</v>
      </c>
      <c r="F24" s="396"/>
      <c r="G24" s="396"/>
      <c r="H24" s="396"/>
      <c r="I24" s="396"/>
      <c r="J24" s="396"/>
      <c r="K24" s="396"/>
      <c r="L24" s="396"/>
      <c r="M24" s="105"/>
      <c r="N24" s="109"/>
      <c r="O24" s="109"/>
      <c r="P24" s="109"/>
      <c r="Q24" s="109"/>
      <c r="R24" s="109"/>
      <c r="S24" s="109"/>
      <c r="T24" s="110" t="s">
        <v>55</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 customHeight="1" x14ac:dyDescent="0.25">
      <c r="A25" s="108"/>
      <c r="B25" s="109"/>
      <c r="C25" s="109"/>
      <c r="D25" s="109"/>
      <c r="E25" s="110" t="s">
        <v>58</v>
      </c>
      <c r="F25" s="396"/>
      <c r="G25" s="396"/>
      <c r="H25" s="396"/>
      <c r="I25" s="396"/>
      <c r="J25" s="396"/>
      <c r="K25" s="396"/>
      <c r="L25" s="396"/>
      <c r="M25" s="105"/>
      <c r="N25" s="109"/>
      <c r="O25" s="109"/>
      <c r="P25" s="109"/>
      <c r="Q25" s="109"/>
      <c r="R25" s="109"/>
      <c r="S25" s="109"/>
      <c r="T25" s="110" t="s">
        <v>59</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 customHeight="1" x14ac:dyDescent="0.25">
      <c r="A26" s="108"/>
      <c r="B26" s="109"/>
      <c r="C26" s="109"/>
      <c r="D26" s="109"/>
      <c r="E26" s="110" t="s">
        <v>62</v>
      </c>
      <c r="F26" s="396"/>
      <c r="G26" s="396"/>
      <c r="H26" s="396"/>
      <c r="I26" s="396"/>
      <c r="J26" s="396"/>
      <c r="K26" s="396"/>
      <c r="L26" s="396"/>
      <c r="M26" s="105"/>
      <c r="N26" s="109"/>
      <c r="O26" s="109"/>
      <c r="P26" s="109"/>
      <c r="Q26" s="109"/>
      <c r="R26" s="109"/>
      <c r="S26" s="109"/>
      <c r="T26" s="110" t="s">
        <v>63</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64</v>
      </c>
      <c r="F27" s="396"/>
      <c r="G27" s="396"/>
      <c r="H27" s="396"/>
      <c r="I27" s="396"/>
      <c r="J27" s="396"/>
      <c r="K27" s="396"/>
      <c r="L27" s="396"/>
      <c r="M27" s="105"/>
      <c r="N27" s="109"/>
      <c r="O27" s="109"/>
      <c r="P27" s="109"/>
      <c r="Q27" s="109"/>
      <c r="R27" s="109"/>
      <c r="S27" s="109"/>
      <c r="T27" s="110" t="s">
        <v>65</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31</v>
      </c>
      <c r="F28" s="396"/>
      <c r="G28" s="396"/>
      <c r="H28" s="396"/>
      <c r="I28" s="396"/>
      <c r="J28" s="396"/>
      <c r="K28" s="396"/>
      <c r="L28" s="396"/>
      <c r="M28" s="105"/>
      <c r="N28" s="109"/>
      <c r="O28" s="109"/>
      <c r="P28" s="109"/>
      <c r="Q28" s="109"/>
      <c r="R28" s="109"/>
      <c r="S28" s="109"/>
      <c r="T28" s="110" t="s">
        <v>66</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67</v>
      </c>
      <c r="F29" s="396"/>
      <c r="G29" s="396"/>
      <c r="H29" s="396"/>
      <c r="I29" s="396"/>
      <c r="J29" s="396"/>
      <c r="K29" s="396"/>
      <c r="L29" s="396"/>
      <c r="M29" s="105"/>
      <c r="N29" s="109"/>
      <c r="O29" s="109"/>
      <c r="P29" s="109"/>
      <c r="Q29" s="109"/>
      <c r="R29" s="109"/>
      <c r="S29" s="109"/>
      <c r="T29" s="110" t="s">
        <v>68</v>
      </c>
      <c r="U29" s="396"/>
      <c r="V29" s="396"/>
      <c r="W29" s="396"/>
      <c r="X29" s="396"/>
      <c r="Y29" s="396"/>
      <c r="Z29" s="397"/>
      <c r="AA29" s="107"/>
      <c r="AB29" s="107"/>
      <c r="AC29" s="107"/>
      <c r="AD29" s="107"/>
      <c r="AE29" s="107"/>
      <c r="AF29" s="107"/>
      <c r="AG29" s="107"/>
      <c r="AH29" s="107"/>
      <c r="AI29" s="107"/>
      <c r="AJ29" s="107"/>
      <c r="AK29" s="107"/>
      <c r="AL29" s="107"/>
      <c r="AM29" s="107"/>
      <c r="AN29" s="107"/>
      <c r="AO29" s="107" t="s">
        <v>36</v>
      </c>
      <c r="AP29" s="107">
        <v>660531</v>
      </c>
    </row>
    <row r="30" spans="1:46" ht="15.9" customHeight="1" x14ac:dyDescent="0.25">
      <c r="A30" s="108"/>
      <c r="B30" s="109"/>
      <c r="C30" s="109"/>
      <c r="D30" s="109"/>
      <c r="E30" s="110" t="s">
        <v>69</v>
      </c>
      <c r="F30" s="396"/>
      <c r="G30" s="396"/>
      <c r="H30" s="396"/>
      <c r="I30" s="396"/>
      <c r="J30" s="396"/>
      <c r="K30" s="396"/>
      <c r="L30" s="396"/>
      <c r="M30" s="105"/>
      <c r="N30" s="109"/>
      <c r="O30" s="109"/>
      <c r="P30" s="109"/>
      <c r="Q30" s="109"/>
      <c r="R30" s="109"/>
      <c r="S30" s="109"/>
      <c r="T30" s="110" t="s">
        <v>70</v>
      </c>
      <c r="U30" s="396"/>
      <c r="V30" s="396"/>
      <c r="W30" s="396"/>
      <c r="X30" s="396"/>
      <c r="Y30" s="396"/>
      <c r="Z30" s="397"/>
      <c r="AA30" s="107"/>
      <c r="AB30" s="107"/>
      <c r="AC30" s="107"/>
      <c r="AD30" s="107"/>
      <c r="AE30" s="107"/>
      <c r="AF30" s="107"/>
      <c r="AG30" s="107"/>
      <c r="AH30" s="107"/>
      <c r="AI30" s="107"/>
      <c r="AJ30" s="107"/>
      <c r="AK30" s="107"/>
      <c r="AL30" s="107"/>
      <c r="AM30" s="107"/>
      <c r="AN30" s="107"/>
      <c r="AO30" s="107" t="s">
        <v>45</v>
      </c>
      <c r="AP30" s="107" t="e">
        <f>#REF!+1</f>
        <v>#REF!</v>
      </c>
    </row>
    <row r="31" spans="1:46" ht="15.9" customHeight="1" x14ac:dyDescent="0.25">
      <c r="A31" s="108"/>
      <c r="B31" s="109"/>
      <c r="C31" s="109"/>
      <c r="D31" s="109"/>
      <c r="E31" s="110" t="s">
        <v>71</v>
      </c>
      <c r="F31" s="396"/>
      <c r="G31" s="396"/>
      <c r="H31" s="396"/>
      <c r="I31" s="396"/>
      <c r="J31" s="396"/>
      <c r="K31" s="396"/>
      <c r="L31" s="396"/>
      <c r="M31" s="105"/>
      <c r="N31" s="109"/>
      <c r="O31" s="138"/>
      <c r="P31" s="138"/>
      <c r="Q31" s="109"/>
      <c r="R31" s="109"/>
      <c r="S31" s="109"/>
      <c r="T31" s="110" t="s">
        <v>544</v>
      </c>
      <c r="U31" s="396"/>
      <c r="V31" s="396"/>
      <c r="W31" s="396"/>
      <c r="X31" s="396"/>
      <c r="Y31" s="396"/>
      <c r="Z31" s="397"/>
      <c r="AA31" s="107"/>
      <c r="AB31" s="107"/>
      <c r="AC31" s="107"/>
      <c r="AD31" s="107"/>
      <c r="AE31" s="107"/>
      <c r="AF31" s="107"/>
      <c r="AG31" s="107"/>
      <c r="AH31" s="107"/>
      <c r="AI31" s="107"/>
      <c r="AJ31" s="107"/>
      <c r="AK31" s="107"/>
      <c r="AL31" s="107"/>
      <c r="AM31" s="107"/>
      <c r="AN31" s="107"/>
      <c r="AO31" s="107" t="s">
        <v>49</v>
      </c>
      <c r="AP31" s="107" t="e">
        <v>#REF!</v>
      </c>
    </row>
    <row r="32" spans="1:46" ht="15.9" customHeight="1" x14ac:dyDescent="0.25">
      <c r="A32" s="108"/>
      <c r="B32" s="109"/>
      <c r="C32" s="109"/>
      <c r="D32" s="109"/>
      <c r="E32" s="110" t="s">
        <v>72</v>
      </c>
      <c r="F32" s="396"/>
      <c r="G32" s="396"/>
      <c r="H32" s="396"/>
      <c r="I32" s="396"/>
      <c r="J32" s="396"/>
      <c r="K32" s="396"/>
      <c r="L32" s="396"/>
      <c r="M32" s="105"/>
      <c r="N32" s="109"/>
      <c r="O32" s="109"/>
      <c r="P32" s="109"/>
      <c r="Q32" s="138"/>
      <c r="R32" s="138"/>
      <c r="S32" s="138"/>
      <c r="T32" s="139" t="s">
        <v>545</v>
      </c>
      <c r="U32" s="396"/>
      <c r="V32" s="396"/>
      <c r="W32" s="396"/>
      <c r="X32" s="396"/>
      <c r="Y32" s="396"/>
      <c r="Z32" s="397"/>
      <c r="AA32" s="107"/>
      <c r="AB32" s="107"/>
      <c r="AC32" s="107"/>
      <c r="AD32" s="107"/>
      <c r="AE32" s="107"/>
      <c r="AF32" s="107"/>
      <c r="AG32" s="107"/>
      <c r="AH32" s="107"/>
      <c r="AI32" s="107"/>
      <c r="AJ32" s="107"/>
      <c r="AK32" s="107"/>
      <c r="AL32" s="107"/>
      <c r="AM32" s="107"/>
      <c r="AN32" s="107"/>
      <c r="AO32" s="107" t="s">
        <v>52</v>
      </c>
      <c r="AP32" s="107" t="e">
        <v>#REF!</v>
      </c>
    </row>
    <row r="33" spans="1:42" ht="15.9" customHeight="1" x14ac:dyDescent="0.25">
      <c r="A33" s="140"/>
      <c r="B33" s="138"/>
      <c r="C33" s="138"/>
      <c r="D33" s="138"/>
      <c r="E33" s="139" t="s">
        <v>546</v>
      </c>
      <c r="F33" s="396"/>
      <c r="G33" s="396"/>
      <c r="H33" s="396"/>
      <c r="I33" s="396"/>
      <c r="J33" s="396"/>
      <c r="K33" s="396"/>
      <c r="L33" s="396"/>
      <c r="M33" s="105"/>
      <c r="N33" s="109"/>
      <c r="O33" s="109"/>
      <c r="P33" s="109"/>
      <c r="Q33" s="109"/>
      <c r="R33" s="109"/>
      <c r="S33" s="109"/>
      <c r="T33" s="110" t="s">
        <v>73</v>
      </c>
      <c r="U33" s="396"/>
      <c r="V33" s="396"/>
      <c r="W33" s="396"/>
      <c r="X33" s="396"/>
      <c r="Y33" s="396"/>
      <c r="Z33" s="397"/>
      <c r="AA33" s="107"/>
      <c r="AB33" s="107"/>
      <c r="AC33" s="107"/>
      <c r="AD33" s="107"/>
      <c r="AE33" s="107"/>
      <c r="AF33" s="107"/>
      <c r="AG33" s="107"/>
      <c r="AH33" s="107"/>
      <c r="AI33" s="107"/>
      <c r="AJ33" s="107"/>
      <c r="AK33" s="107"/>
      <c r="AL33" s="107"/>
      <c r="AM33" s="107"/>
      <c r="AN33" s="107"/>
      <c r="AO33" s="107" t="s">
        <v>56</v>
      </c>
      <c r="AP33" s="107" t="e">
        <v>#REF!</v>
      </c>
    </row>
    <row r="34" spans="1:42" ht="15.9" customHeight="1" x14ac:dyDescent="0.25">
      <c r="A34" s="108"/>
      <c r="B34" s="109"/>
      <c r="C34" s="109"/>
      <c r="D34" s="109"/>
      <c r="E34" s="110" t="s">
        <v>74</v>
      </c>
      <c r="F34" s="396"/>
      <c r="G34" s="396"/>
      <c r="H34" s="396"/>
      <c r="I34" s="396"/>
      <c r="J34" s="396"/>
      <c r="K34" s="396"/>
      <c r="L34" s="396"/>
      <c r="M34" s="105"/>
      <c r="N34" s="109"/>
      <c r="O34" s="109"/>
      <c r="P34" s="109"/>
      <c r="Q34" s="109"/>
      <c r="R34" s="109"/>
      <c r="S34" s="109"/>
      <c r="T34" s="110" t="s">
        <v>75</v>
      </c>
      <c r="U34" s="396"/>
      <c r="V34" s="396"/>
      <c r="W34" s="396"/>
      <c r="X34" s="396"/>
      <c r="Y34" s="396"/>
      <c r="Z34" s="397"/>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76</v>
      </c>
      <c r="H36" s="109"/>
      <c r="I36" s="110" t="s">
        <v>77</v>
      </c>
      <c r="J36" s="398"/>
      <c r="K36" s="398"/>
      <c r="L36" s="142" t="s">
        <v>78</v>
      </c>
      <c r="M36" s="398"/>
      <c r="N36" s="398"/>
      <c r="O36" s="142" t="s">
        <v>79</v>
      </c>
      <c r="P36" s="398"/>
      <c r="Q36" s="398"/>
      <c r="R36" s="142" t="s">
        <v>80</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 customHeight="1" x14ac:dyDescent="0.3">
      <c r="A39" s="148" t="s">
        <v>82</v>
      </c>
      <c r="B39" s="105"/>
      <c r="C39" s="109"/>
      <c r="D39" s="109"/>
      <c r="E39" s="109"/>
      <c r="F39" s="109"/>
      <c r="G39" s="109"/>
      <c r="H39" s="110" t="s">
        <v>83</v>
      </c>
      <c r="I39" s="105"/>
      <c r="J39" s="116"/>
      <c r="K39" s="380"/>
      <c r="L39" s="380"/>
      <c r="M39" s="380"/>
      <c r="N39" s="380"/>
      <c r="O39" s="380"/>
      <c r="P39" s="380"/>
      <c r="Q39" s="380"/>
      <c r="R39" s="380"/>
      <c r="S39" s="380"/>
      <c r="T39" s="105"/>
      <c r="U39" s="110" t="s">
        <v>84</v>
      </c>
      <c r="V39" s="391"/>
      <c r="W39" s="391"/>
      <c r="X39" s="391"/>
      <c r="Y39" s="391"/>
      <c r="Z39" s="392"/>
    </row>
    <row r="40" spans="1:42" ht="15.9" customHeight="1" x14ac:dyDescent="0.3">
      <c r="A40" s="148" t="s">
        <v>85</v>
      </c>
      <c r="B40" s="105"/>
      <c r="C40" s="109"/>
      <c r="D40" s="109"/>
      <c r="E40" s="109"/>
      <c r="F40" s="109"/>
      <c r="G40" s="109"/>
      <c r="H40" s="110" t="s">
        <v>86</v>
      </c>
      <c r="I40" s="116"/>
      <c r="J40" s="116"/>
      <c r="K40" s="370"/>
      <c r="L40" s="370"/>
      <c r="M40" s="370"/>
      <c r="N40" s="370"/>
      <c r="O40" s="370"/>
      <c r="P40" s="370"/>
      <c r="Q40" s="370"/>
      <c r="R40" s="370"/>
      <c r="S40" s="370"/>
      <c r="T40" s="105"/>
      <c r="U40" s="110" t="s">
        <v>84</v>
      </c>
      <c r="V40" s="386"/>
      <c r="W40" s="386"/>
      <c r="X40" s="386"/>
      <c r="Y40" s="386"/>
      <c r="Z40" s="387"/>
    </row>
    <row r="41" spans="1:42" ht="15.9" customHeight="1" x14ac:dyDescent="0.3">
      <c r="A41" s="148" t="s">
        <v>87</v>
      </c>
      <c r="B41" s="105"/>
      <c r="C41" s="109"/>
      <c r="D41" s="105"/>
      <c r="E41" s="109"/>
      <c r="F41" s="105"/>
      <c r="G41" s="105"/>
      <c r="H41" s="105"/>
      <c r="I41" s="105"/>
      <c r="J41" s="110" t="s">
        <v>88</v>
      </c>
      <c r="K41" s="393"/>
      <c r="L41" s="393"/>
      <c r="M41" s="393"/>
      <c r="N41" s="393"/>
      <c r="O41" s="393"/>
      <c r="P41" s="393"/>
      <c r="Q41" s="393"/>
      <c r="R41" s="393"/>
      <c r="S41" s="393"/>
      <c r="T41" s="105"/>
      <c r="U41" s="110" t="s">
        <v>84</v>
      </c>
      <c r="V41" s="394"/>
      <c r="W41" s="394"/>
      <c r="X41" s="394"/>
      <c r="Y41" s="394"/>
      <c r="Z41" s="395"/>
    </row>
    <row r="42" spans="1:42" ht="15.9" customHeight="1" x14ac:dyDescent="0.3">
      <c r="A42" s="148" t="s">
        <v>89</v>
      </c>
      <c r="B42" s="105"/>
      <c r="C42" s="109"/>
      <c r="D42" s="109"/>
      <c r="E42" s="109"/>
      <c r="F42" s="109"/>
      <c r="G42" s="109"/>
      <c r="H42" s="110" t="s">
        <v>90</v>
      </c>
      <c r="I42" s="105"/>
      <c r="J42" s="105"/>
      <c r="K42" s="370"/>
      <c r="L42" s="370"/>
      <c r="M42" s="370"/>
      <c r="N42" s="370"/>
      <c r="O42" s="370"/>
      <c r="P42" s="370"/>
      <c r="Q42" s="370"/>
      <c r="R42" s="370"/>
      <c r="S42" s="370"/>
      <c r="T42" s="105"/>
      <c r="U42" s="110" t="s">
        <v>84</v>
      </c>
      <c r="V42" s="386"/>
      <c r="W42" s="386"/>
      <c r="X42" s="386"/>
      <c r="Y42" s="386"/>
      <c r="Z42" s="387"/>
    </row>
    <row r="43" spans="1:42" ht="15.9" customHeight="1" x14ac:dyDescent="0.3">
      <c r="A43" s="148" t="s">
        <v>91</v>
      </c>
      <c r="B43" s="105"/>
      <c r="C43" s="109"/>
      <c r="D43" s="109"/>
      <c r="E43" s="109"/>
      <c r="F43" s="109"/>
      <c r="G43" s="109"/>
      <c r="H43" s="110" t="s">
        <v>92</v>
      </c>
      <c r="I43" s="105"/>
      <c r="J43" s="105"/>
      <c r="K43" s="370"/>
      <c r="L43" s="370"/>
      <c r="M43" s="370"/>
      <c r="N43" s="370"/>
      <c r="O43" s="370"/>
      <c r="P43" s="370"/>
      <c r="Q43" s="370"/>
      <c r="R43" s="370"/>
      <c r="S43" s="370"/>
      <c r="T43" s="105"/>
      <c r="U43" s="110" t="s">
        <v>84</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93</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94</v>
      </c>
      <c r="E46" s="380"/>
      <c r="F46" s="380"/>
      <c r="G46" s="380"/>
      <c r="H46" s="380"/>
      <c r="I46" s="380"/>
      <c r="J46" s="380"/>
      <c r="K46" s="380"/>
      <c r="L46" s="380"/>
      <c r="M46" s="380"/>
      <c r="N46" s="380"/>
      <c r="O46" s="380"/>
      <c r="P46" s="380"/>
      <c r="Q46" s="109"/>
      <c r="R46" s="109"/>
      <c r="S46" s="109"/>
      <c r="T46" s="113"/>
      <c r="U46" s="110" t="s">
        <v>95</v>
      </c>
      <c r="V46" s="380"/>
      <c r="W46" s="380"/>
      <c r="X46" s="380"/>
      <c r="Y46" s="380"/>
      <c r="Z46" s="381"/>
    </row>
    <row r="47" spans="1:42" ht="15.9" customHeight="1" x14ac:dyDescent="0.3">
      <c r="A47" s="104"/>
      <c r="B47" s="154"/>
      <c r="C47" s="109"/>
      <c r="D47" s="110" t="s">
        <v>114</v>
      </c>
      <c r="E47" s="382"/>
      <c r="F47" s="382"/>
      <c r="G47" s="382"/>
      <c r="H47" s="382"/>
      <c r="I47" s="382"/>
      <c r="J47" s="382"/>
      <c r="K47" s="382"/>
      <c r="L47" s="382"/>
      <c r="M47" s="382"/>
      <c r="N47" s="382"/>
      <c r="O47" s="382"/>
      <c r="P47" s="382"/>
      <c r="Q47" s="109"/>
      <c r="R47" s="109"/>
      <c r="S47" s="109"/>
      <c r="T47" s="113"/>
      <c r="U47" s="110" t="s">
        <v>96</v>
      </c>
      <c r="V47" s="383"/>
      <c r="W47" s="383"/>
      <c r="X47" s="383"/>
      <c r="Y47" s="383"/>
      <c r="Z47" s="384"/>
    </row>
    <row r="48" spans="1:42" ht="15.9" customHeight="1" x14ac:dyDescent="0.3">
      <c r="A48" s="151" t="s">
        <v>115</v>
      </c>
      <c r="B48" s="135"/>
      <c r="C48" s="135"/>
      <c r="D48" s="135"/>
      <c r="E48" s="385"/>
      <c r="F48" s="385"/>
      <c r="G48" s="385"/>
      <c r="H48" s="385"/>
      <c r="I48" s="385"/>
      <c r="J48" s="385"/>
      <c r="K48" s="385"/>
      <c r="L48" s="385"/>
      <c r="M48" s="385"/>
      <c r="N48" s="385"/>
      <c r="O48" s="385"/>
      <c r="P48" s="385"/>
      <c r="Q48" s="109"/>
      <c r="R48" s="109"/>
      <c r="S48" s="109"/>
      <c r="T48" s="113"/>
      <c r="U48" s="110" t="s">
        <v>98</v>
      </c>
      <c r="V48" s="383"/>
      <c r="W48" s="383"/>
      <c r="X48" s="383"/>
      <c r="Y48" s="383"/>
      <c r="Z48" s="384"/>
    </row>
    <row r="49" spans="1:26" ht="15.9" customHeight="1" x14ac:dyDescent="0.3">
      <c r="A49" s="104"/>
      <c r="B49" s="113"/>
      <c r="C49" s="155"/>
      <c r="D49" s="110" t="s">
        <v>97</v>
      </c>
      <c r="E49" s="375"/>
      <c r="F49" s="375"/>
      <c r="G49" s="375"/>
      <c r="H49" s="375"/>
      <c r="I49" s="375"/>
      <c r="J49" s="375"/>
      <c r="K49" s="375"/>
      <c r="L49" s="375"/>
      <c r="M49" s="375"/>
      <c r="N49" s="375"/>
      <c r="O49" s="375"/>
      <c r="P49" s="375"/>
      <c r="Q49" s="109"/>
      <c r="R49" s="109"/>
      <c r="S49" s="109"/>
      <c r="T49" s="113"/>
      <c r="U49" s="110" t="s">
        <v>100</v>
      </c>
      <c r="V49" s="375"/>
      <c r="W49" s="375"/>
      <c r="X49" s="375"/>
      <c r="Y49" s="375"/>
      <c r="Z49" s="376"/>
    </row>
    <row r="50" spans="1:26" ht="15.9" customHeight="1" x14ac:dyDescent="0.3">
      <c r="A50" s="104"/>
      <c r="B50" s="113"/>
      <c r="C50" s="155"/>
      <c r="D50" s="110" t="s">
        <v>99</v>
      </c>
      <c r="E50" s="375"/>
      <c r="F50" s="375"/>
      <c r="G50" s="375"/>
      <c r="H50" s="375"/>
      <c r="I50" s="375"/>
      <c r="J50" s="375"/>
      <c r="K50" s="375"/>
      <c r="L50" s="375"/>
      <c r="M50" s="375"/>
      <c r="N50" s="375"/>
      <c r="O50" s="375"/>
      <c r="P50" s="375"/>
      <c r="Q50" s="109"/>
      <c r="R50" s="109"/>
      <c r="S50" s="109"/>
      <c r="T50" s="113"/>
      <c r="U50" s="110" t="s">
        <v>101</v>
      </c>
      <c r="V50" s="370"/>
      <c r="W50" s="370"/>
      <c r="X50" s="370"/>
      <c r="Y50" s="370"/>
      <c r="Z50" s="377"/>
    </row>
    <row r="51" spans="1:26" ht="15.9" customHeight="1" x14ac:dyDescent="0.3">
      <c r="A51" s="104"/>
      <c r="B51" s="113"/>
      <c r="C51" s="155"/>
      <c r="D51" s="110" t="s">
        <v>31</v>
      </c>
      <c r="E51" s="370"/>
      <c r="F51" s="370"/>
      <c r="G51" s="370"/>
      <c r="H51" s="370"/>
      <c r="I51" s="370"/>
      <c r="J51" s="370"/>
      <c r="K51" s="370"/>
      <c r="L51" s="370"/>
      <c r="M51" s="370"/>
      <c r="N51" s="370"/>
      <c r="O51" s="370"/>
      <c r="P51" s="370"/>
      <c r="Q51" s="109"/>
      <c r="R51" s="109"/>
      <c r="S51" s="109"/>
      <c r="T51" s="113"/>
      <c r="U51" s="110" t="s">
        <v>103</v>
      </c>
      <c r="V51" s="378"/>
      <c r="W51" s="378"/>
      <c r="X51" s="378"/>
      <c r="Y51" s="378"/>
      <c r="Z51" s="379"/>
    </row>
    <row r="52" spans="1:26" ht="15.9" customHeight="1" x14ac:dyDescent="0.3">
      <c r="A52" s="141"/>
      <c r="B52" s="113"/>
      <c r="C52" s="155"/>
      <c r="D52" s="110" t="s">
        <v>102</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104</v>
      </c>
      <c r="F53" s="113"/>
      <c r="G53" s="113"/>
      <c r="H53" s="371">
        <f>SUM(Budget!F83)</f>
        <v>0</v>
      </c>
      <c r="I53" s="372"/>
      <c r="J53" s="372"/>
      <c r="K53" s="113"/>
      <c r="L53" s="113" t="s">
        <v>105</v>
      </c>
      <c r="M53" s="113"/>
      <c r="N53" s="371">
        <f>SUM(Budget!I83)</f>
        <v>0</v>
      </c>
      <c r="O53" s="372"/>
      <c r="P53" s="372"/>
      <c r="Q53" s="113"/>
      <c r="R53" s="113" t="s">
        <v>106</v>
      </c>
      <c r="S53" s="113"/>
      <c r="T53" s="373">
        <f>SUM(Budget!F81)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107</v>
      </c>
      <c r="B68" s="163"/>
      <c r="C68" s="164"/>
      <c r="D68" s="164"/>
      <c r="E68" s="164"/>
      <c r="F68" s="164"/>
      <c r="M68" s="165" t="s">
        <v>81</v>
      </c>
      <c r="V68" s="165" t="s">
        <v>108</v>
      </c>
    </row>
    <row r="69" spans="1:22" x14ac:dyDescent="0.25">
      <c r="A69" s="163"/>
      <c r="B69" s="163"/>
      <c r="C69" s="164"/>
      <c r="D69" s="164"/>
      <c r="E69" s="164"/>
      <c r="F69" s="164"/>
    </row>
    <row r="70" spans="1:22" x14ac:dyDescent="0.25">
      <c r="A70" s="166" t="s">
        <v>116</v>
      </c>
      <c r="B70" s="164"/>
      <c r="C70" s="164"/>
      <c r="D70" s="164"/>
      <c r="E70" s="164"/>
      <c r="F70" s="164"/>
      <c r="M70" s="352" t="s">
        <v>945</v>
      </c>
      <c r="V70" s="167" t="s">
        <v>109</v>
      </c>
    </row>
    <row r="71" spans="1:22" x14ac:dyDescent="0.25">
      <c r="A71" s="166" t="s">
        <v>117</v>
      </c>
      <c r="B71" s="164"/>
      <c r="C71" s="164"/>
      <c r="D71" s="164"/>
      <c r="E71" s="164"/>
      <c r="F71" s="164"/>
      <c r="M71" s="352" t="s">
        <v>543</v>
      </c>
      <c r="V71" s="167" t="s">
        <v>110</v>
      </c>
    </row>
    <row r="72" spans="1:22" x14ac:dyDescent="0.25">
      <c r="A72" s="166" t="s">
        <v>118</v>
      </c>
      <c r="B72" s="164"/>
      <c r="C72" s="164"/>
      <c r="D72" s="164"/>
      <c r="E72" s="164"/>
      <c r="F72" s="164"/>
      <c r="M72" s="352" t="s">
        <v>943</v>
      </c>
      <c r="V72" s="167" t="s">
        <v>111</v>
      </c>
    </row>
    <row r="73" spans="1:22" x14ac:dyDescent="0.25">
      <c r="A73" s="166" t="s">
        <v>119</v>
      </c>
      <c r="B73" s="164"/>
      <c r="C73" s="164"/>
      <c r="D73" s="164"/>
      <c r="E73" s="164"/>
      <c r="F73" s="164"/>
      <c r="M73" s="352" t="s">
        <v>946</v>
      </c>
      <c r="V73" s="167" t="s">
        <v>112</v>
      </c>
    </row>
    <row r="74" spans="1:22" x14ac:dyDescent="0.25">
      <c r="A74" s="166" t="s">
        <v>120</v>
      </c>
      <c r="B74" s="164"/>
      <c r="C74" s="164"/>
      <c r="D74" s="164"/>
      <c r="E74" s="164"/>
      <c r="F74" s="164"/>
      <c r="M74" s="352" t="s">
        <v>947</v>
      </c>
      <c r="V74" s="167" t="s">
        <v>113</v>
      </c>
    </row>
    <row r="75" spans="1:22" x14ac:dyDescent="0.25">
      <c r="A75" s="166" t="s">
        <v>121</v>
      </c>
      <c r="B75" s="164"/>
      <c r="C75" s="164"/>
      <c r="D75" s="164"/>
      <c r="E75" s="164"/>
      <c r="F75" s="164"/>
      <c r="M75" s="352" t="s">
        <v>948</v>
      </c>
    </row>
    <row r="76" spans="1:22" x14ac:dyDescent="0.25">
      <c r="A76" s="166" t="s">
        <v>122</v>
      </c>
      <c r="B76" s="164"/>
      <c r="C76" s="164"/>
      <c r="D76" s="164"/>
      <c r="E76" s="164"/>
      <c r="F76" s="164"/>
      <c r="M76" s="349"/>
    </row>
    <row r="77" spans="1:22" x14ac:dyDescent="0.25">
      <c r="A77" s="166" t="s">
        <v>123</v>
      </c>
      <c r="B77" s="164"/>
      <c r="C77" s="164"/>
      <c r="D77" s="164"/>
      <c r="E77" s="164"/>
      <c r="F77" s="164"/>
      <c r="M77" s="168" t="s">
        <v>517</v>
      </c>
    </row>
    <row r="78" spans="1:22" x14ac:dyDescent="0.25">
      <c r="A78" s="166" t="s">
        <v>124</v>
      </c>
      <c r="B78" s="164"/>
      <c r="C78" s="164"/>
      <c r="D78" s="164"/>
      <c r="E78" s="164"/>
      <c r="F78" s="164"/>
    </row>
    <row r="79" spans="1:22" x14ac:dyDescent="0.25">
      <c r="A79" s="166" t="s">
        <v>125</v>
      </c>
      <c r="B79" s="164"/>
      <c r="C79" s="164"/>
      <c r="D79" s="164"/>
      <c r="E79" s="164"/>
      <c r="F79" s="164"/>
      <c r="M79" s="96" t="s">
        <v>518</v>
      </c>
    </row>
    <row r="80" spans="1:22" ht="13.8" x14ac:dyDescent="0.3">
      <c r="A80" s="166" t="s">
        <v>126</v>
      </c>
      <c r="B80" s="164"/>
      <c r="C80" s="164"/>
      <c r="D80" s="164"/>
      <c r="E80" s="164"/>
      <c r="F80" s="164"/>
      <c r="M80" s="96" t="s">
        <v>519</v>
      </c>
      <c r="P80" s="169"/>
      <c r="Q80" s="162"/>
    </row>
    <row r="81" spans="1:35" ht="13.8" x14ac:dyDescent="0.3">
      <c r="A81" s="166" t="s">
        <v>127</v>
      </c>
      <c r="B81" s="164"/>
      <c r="C81" s="164"/>
      <c r="D81" s="164"/>
      <c r="E81" s="164"/>
      <c r="F81" s="164"/>
      <c r="M81" s="96" t="s">
        <v>520</v>
      </c>
      <c r="O81" s="170"/>
      <c r="P81" s="171"/>
      <c r="Q81" s="162"/>
    </row>
    <row r="82" spans="1:35" ht="13.8" x14ac:dyDescent="0.3">
      <c r="A82" s="166" t="s">
        <v>128</v>
      </c>
      <c r="B82" s="164"/>
      <c r="C82" s="164"/>
      <c r="D82" s="164"/>
      <c r="E82" s="164"/>
      <c r="F82" s="164"/>
      <c r="M82" s="96" t="s">
        <v>521</v>
      </c>
      <c r="O82" s="170"/>
      <c r="P82" s="171"/>
      <c r="Q82" s="162"/>
    </row>
    <row r="83" spans="1:35" ht="13.8" x14ac:dyDescent="0.3">
      <c r="A83" s="166" t="s">
        <v>129</v>
      </c>
      <c r="B83" s="164"/>
      <c r="C83" s="164"/>
      <c r="D83" s="164"/>
      <c r="E83" s="164"/>
      <c r="F83" s="164"/>
      <c r="M83" s="96" t="s">
        <v>522</v>
      </c>
      <c r="O83" s="170"/>
      <c r="P83" s="171"/>
      <c r="Q83" s="162"/>
    </row>
    <row r="84" spans="1:35" ht="13.8" x14ac:dyDescent="0.3">
      <c r="A84" s="166" t="s">
        <v>130</v>
      </c>
      <c r="B84" s="164"/>
      <c r="C84" s="164"/>
      <c r="D84" s="164"/>
      <c r="E84" s="164"/>
      <c r="F84" s="164"/>
      <c r="M84" s="96" t="s">
        <v>523</v>
      </c>
      <c r="O84" s="170"/>
      <c r="P84" s="171"/>
      <c r="Q84" s="162"/>
    </row>
    <row r="85" spans="1:35" ht="13.8" x14ac:dyDescent="0.3">
      <c r="A85" s="166" t="s">
        <v>131</v>
      </c>
      <c r="B85" s="164"/>
      <c r="C85" s="164"/>
      <c r="D85" s="164"/>
      <c r="E85" s="164"/>
      <c r="F85" s="164"/>
      <c r="M85" s="96" t="s">
        <v>524</v>
      </c>
      <c r="O85" s="170"/>
      <c r="P85" s="171"/>
      <c r="Q85" s="162"/>
    </row>
    <row r="86" spans="1:35" ht="13.8" x14ac:dyDescent="0.3">
      <c r="A86" s="166" t="s">
        <v>132</v>
      </c>
      <c r="B86" s="164"/>
      <c r="C86" s="164"/>
      <c r="D86" s="164"/>
      <c r="E86" s="164"/>
      <c r="F86" s="164"/>
      <c r="M86" s="96" t="s">
        <v>525</v>
      </c>
      <c r="O86" s="170"/>
      <c r="P86" s="171"/>
      <c r="Q86" s="162"/>
    </row>
    <row r="87" spans="1:35" ht="13.8" x14ac:dyDescent="0.3">
      <c r="A87" s="166" t="s">
        <v>133</v>
      </c>
      <c r="B87" s="164"/>
      <c r="C87" s="164"/>
      <c r="D87" s="164"/>
      <c r="E87" s="164"/>
      <c r="F87" s="164"/>
      <c r="M87" s="96" t="s">
        <v>526</v>
      </c>
      <c r="O87" s="172"/>
      <c r="P87" s="173"/>
      <c r="Q87" s="162"/>
    </row>
    <row r="88" spans="1:35" ht="13.8" x14ac:dyDescent="0.3">
      <c r="A88" s="166" t="s">
        <v>134</v>
      </c>
      <c r="B88" s="164"/>
      <c r="C88" s="164"/>
      <c r="D88" s="164"/>
      <c r="E88" s="164"/>
      <c r="F88" s="164"/>
      <c r="M88" s="96" t="s">
        <v>527</v>
      </c>
      <c r="O88" s="174"/>
      <c r="P88" s="175"/>
      <c r="Q88" s="162"/>
    </row>
    <row r="89" spans="1:35" ht="13.8" x14ac:dyDescent="0.3">
      <c r="A89" s="166" t="s">
        <v>135</v>
      </c>
      <c r="B89" s="164"/>
      <c r="C89" s="164"/>
      <c r="D89" s="164"/>
      <c r="E89" s="164"/>
      <c r="F89" s="164"/>
      <c r="M89" s="96" t="s">
        <v>34</v>
      </c>
      <c r="O89" s="172"/>
      <c r="P89" s="173"/>
      <c r="Q89" s="162"/>
    </row>
    <row r="90" spans="1:35" ht="13.8" x14ac:dyDescent="0.3">
      <c r="A90" s="166" t="s">
        <v>136</v>
      </c>
      <c r="B90" s="164"/>
      <c r="C90" s="164"/>
      <c r="D90" s="164"/>
      <c r="E90" s="164"/>
      <c r="F90" s="164"/>
      <c r="O90" s="176"/>
      <c r="P90" s="175"/>
      <c r="Q90" s="162"/>
    </row>
    <row r="91" spans="1:35" ht="13.8" x14ac:dyDescent="0.3">
      <c r="A91" s="166" t="s">
        <v>137</v>
      </c>
      <c r="B91" s="164"/>
      <c r="C91" s="164"/>
      <c r="D91" s="164"/>
      <c r="E91" s="164"/>
      <c r="F91" s="164"/>
      <c r="O91" s="176"/>
      <c r="P91" s="173"/>
      <c r="Q91" s="162"/>
    </row>
    <row r="92" spans="1:35" ht="13.8" x14ac:dyDescent="0.3">
      <c r="A92" s="166" t="s">
        <v>138</v>
      </c>
      <c r="B92" s="164"/>
      <c r="C92" s="164"/>
      <c r="D92" s="164"/>
      <c r="E92" s="164"/>
      <c r="F92" s="164"/>
      <c r="N92" s="168" t="s">
        <v>585</v>
      </c>
      <c r="O92" s="176"/>
      <c r="P92" s="173"/>
      <c r="Q92" s="162"/>
    </row>
    <row r="93" spans="1:35" ht="13.8" x14ac:dyDescent="0.3">
      <c r="A93" s="166" t="s">
        <v>139</v>
      </c>
      <c r="B93" s="164"/>
      <c r="C93" s="164"/>
      <c r="D93" s="164"/>
      <c r="E93" s="164"/>
      <c r="F93" s="164"/>
      <c r="O93" s="176"/>
      <c r="P93" s="173"/>
      <c r="Q93" s="162"/>
    </row>
    <row r="94" spans="1:35" ht="15.6" x14ac:dyDescent="0.3">
      <c r="A94" s="166" t="s">
        <v>140</v>
      </c>
      <c r="B94" s="164"/>
      <c r="C94" s="164"/>
      <c r="D94" s="164"/>
      <c r="E94" s="164"/>
      <c r="F94" s="164"/>
      <c r="N94" s="74" t="s">
        <v>591</v>
      </c>
      <c r="O94" s="74"/>
      <c r="P94" s="177"/>
      <c r="Q94" s="177"/>
      <c r="R94" s="177"/>
      <c r="S94" s="177"/>
      <c r="T94" s="177"/>
      <c r="U94" s="177"/>
      <c r="V94" s="177"/>
      <c r="W94" s="177"/>
    </row>
    <row r="95" spans="1:35" ht="18.600000000000001" x14ac:dyDescent="0.3">
      <c r="A95" s="166" t="s">
        <v>141</v>
      </c>
      <c r="B95" s="164"/>
      <c r="C95" s="164"/>
      <c r="D95" s="164"/>
      <c r="E95" s="164"/>
      <c r="F95" s="164"/>
      <c r="M95" s="178"/>
      <c r="N95" s="75"/>
      <c r="O95" s="179"/>
      <c r="P95" s="180"/>
      <c r="Q95" s="178"/>
      <c r="R95" s="178"/>
      <c r="S95" s="178"/>
      <c r="T95" s="178"/>
      <c r="U95" s="178"/>
      <c r="V95" s="178"/>
      <c r="W95" s="178"/>
    </row>
    <row r="96" spans="1:35" ht="18.600000000000001" x14ac:dyDescent="0.3">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492</v>
      </c>
      <c r="B446" s="164"/>
      <c r="C446" s="164"/>
      <c r="D446" s="164"/>
      <c r="E446" s="164"/>
      <c r="F446" s="164"/>
      <c r="N446" s="266"/>
      <c r="O446" s="266"/>
      <c r="X446" s="100"/>
      <c r="Y446" s="100"/>
      <c r="Z446" s="100"/>
      <c r="AA446" s="100"/>
    </row>
    <row r="447" spans="1:44" ht="15.6" x14ac:dyDescent="0.3">
      <c r="A447" s="166" t="s">
        <v>493</v>
      </c>
      <c r="B447" s="164"/>
      <c r="C447" s="164"/>
      <c r="D447" s="164"/>
      <c r="E447" s="164"/>
      <c r="F447" s="164"/>
      <c r="N447" s="266"/>
      <c r="O447" s="266"/>
      <c r="X447" s="100"/>
      <c r="Y447" s="100"/>
      <c r="Z447" s="100"/>
      <c r="AA447" s="100"/>
    </row>
    <row r="448" spans="1:44" ht="15.6" x14ac:dyDescent="0.3">
      <c r="A448" s="166" t="s">
        <v>494</v>
      </c>
      <c r="B448" s="164"/>
      <c r="C448" s="164"/>
      <c r="D448" s="164"/>
      <c r="E448" s="164"/>
      <c r="F448" s="164"/>
      <c r="N448" s="266"/>
      <c r="O448" s="266"/>
      <c r="X448" s="100"/>
      <c r="Y448" s="100"/>
      <c r="Z448" s="100"/>
      <c r="AA448" s="100"/>
    </row>
    <row r="449" spans="1:27" ht="15.6" x14ac:dyDescent="0.3">
      <c r="A449" s="166" t="s">
        <v>495</v>
      </c>
      <c r="B449" s="164"/>
      <c r="C449" s="164"/>
      <c r="D449" s="164"/>
      <c r="E449" s="164"/>
      <c r="F449" s="164"/>
      <c r="N449" s="266"/>
      <c r="O449" s="266"/>
      <c r="X449" s="100"/>
      <c r="Y449" s="100"/>
      <c r="Z449" s="100"/>
      <c r="AA449" s="100"/>
    </row>
    <row r="450" spans="1:27" ht="15.6" x14ac:dyDescent="0.3">
      <c r="A450" s="166" t="s">
        <v>496</v>
      </c>
      <c r="B450" s="164"/>
      <c r="C450" s="164"/>
      <c r="D450" s="164"/>
      <c r="E450" s="164"/>
      <c r="F450" s="164"/>
      <c r="N450" s="266"/>
      <c r="O450" s="266"/>
      <c r="X450" s="100"/>
      <c r="Y450" s="100"/>
      <c r="Z450" s="100"/>
      <c r="AA450" s="100"/>
    </row>
    <row r="451" spans="1:27" ht="15.6" x14ac:dyDescent="0.3">
      <c r="A451" s="166" t="s">
        <v>497</v>
      </c>
      <c r="B451" s="164"/>
      <c r="C451" s="164"/>
      <c r="D451" s="164"/>
      <c r="E451" s="164"/>
      <c r="F451" s="164"/>
      <c r="N451" s="266"/>
      <c r="O451" s="266"/>
      <c r="X451" s="100"/>
      <c r="Y451" s="100"/>
      <c r="Z451" s="100"/>
      <c r="AA451" s="100"/>
    </row>
    <row r="452" spans="1:27" ht="15.6" x14ac:dyDescent="0.3">
      <c r="A452" s="166" t="s">
        <v>498</v>
      </c>
      <c r="B452" s="164"/>
      <c r="C452" s="164"/>
      <c r="D452" s="164"/>
      <c r="E452" s="164"/>
      <c r="F452" s="164"/>
      <c r="N452" s="266"/>
      <c r="O452" s="266"/>
      <c r="X452" s="100"/>
      <c r="Y452" s="100"/>
      <c r="Z452" s="100"/>
      <c r="AA452" s="100"/>
    </row>
    <row r="453" spans="1:27" ht="15.6" x14ac:dyDescent="0.3">
      <c r="A453" s="166" t="s">
        <v>499</v>
      </c>
      <c r="B453" s="164"/>
      <c r="C453" s="164"/>
      <c r="D453" s="164"/>
      <c r="E453" s="164"/>
      <c r="F453" s="164"/>
      <c r="N453" s="266"/>
      <c r="O453" s="266"/>
      <c r="X453" s="100"/>
      <c r="Y453" s="100"/>
      <c r="Z453" s="100"/>
      <c r="AA453" s="100"/>
    </row>
    <row r="454" spans="1:27" ht="15.6" x14ac:dyDescent="0.3">
      <c r="A454" s="166" t="s">
        <v>500</v>
      </c>
      <c r="B454" s="164"/>
      <c r="C454" s="164"/>
      <c r="D454" s="164"/>
      <c r="E454" s="164"/>
      <c r="F454" s="164"/>
      <c r="N454" s="266"/>
      <c r="O454" s="266"/>
      <c r="X454" s="100"/>
      <c r="Y454" s="100"/>
      <c r="Z454" s="100"/>
      <c r="AA454" s="100"/>
    </row>
    <row r="455" spans="1:27" ht="15.6" x14ac:dyDescent="0.3">
      <c r="A455" s="166" t="s">
        <v>501</v>
      </c>
      <c r="B455" s="164"/>
      <c r="C455" s="164"/>
      <c r="D455" s="164"/>
      <c r="E455" s="164"/>
      <c r="F455" s="164"/>
      <c r="N455" s="266"/>
      <c r="O455" s="266"/>
      <c r="X455" s="100"/>
      <c r="Y455" s="100"/>
      <c r="Z455" s="100"/>
      <c r="AA455" s="100"/>
    </row>
    <row r="456" spans="1:27" x14ac:dyDescent="0.25">
      <c r="A456" s="166" t="s">
        <v>502</v>
      </c>
      <c r="B456" s="164"/>
      <c r="C456" s="164"/>
      <c r="D456" s="164"/>
      <c r="E456" s="164"/>
      <c r="F456" s="164"/>
    </row>
    <row r="457" spans="1:27" x14ac:dyDescent="0.25">
      <c r="A457" s="166" t="s">
        <v>503</v>
      </c>
      <c r="B457" s="164"/>
      <c r="C457" s="164"/>
      <c r="D457" s="164"/>
      <c r="E457" s="164"/>
      <c r="F457" s="164"/>
    </row>
    <row r="458" spans="1:27" x14ac:dyDescent="0.25">
      <c r="A458" s="166" t="s">
        <v>504</v>
      </c>
      <c r="B458" s="164"/>
      <c r="C458" s="164"/>
      <c r="D458" s="164"/>
      <c r="E458" s="164"/>
      <c r="F458" s="164"/>
    </row>
    <row r="459" spans="1:27" x14ac:dyDescent="0.25">
      <c r="A459" s="166" t="s">
        <v>505</v>
      </c>
      <c r="B459" s="164"/>
      <c r="C459" s="164"/>
      <c r="D459" s="164"/>
      <c r="E459" s="164"/>
      <c r="F459" s="164"/>
    </row>
    <row r="460" spans="1:27" x14ac:dyDescent="0.25">
      <c r="A460" s="166" t="s">
        <v>506</v>
      </c>
      <c r="B460" s="164"/>
      <c r="C460" s="164"/>
      <c r="D460" s="164"/>
      <c r="E460" s="164"/>
      <c r="F460" s="164"/>
    </row>
    <row r="461" spans="1:27" x14ac:dyDescent="0.25">
      <c r="A461" s="166" t="s">
        <v>507</v>
      </c>
      <c r="B461" s="164"/>
      <c r="C461" s="164"/>
      <c r="D461" s="164"/>
      <c r="E461" s="164"/>
      <c r="F461" s="164"/>
    </row>
    <row r="462" spans="1:27" x14ac:dyDescent="0.25">
      <c r="A462" s="166" t="s">
        <v>508</v>
      </c>
      <c r="B462" s="164"/>
      <c r="C462" s="164"/>
      <c r="D462" s="164"/>
      <c r="E462" s="164"/>
      <c r="F462" s="164"/>
    </row>
    <row r="463" spans="1:27" x14ac:dyDescent="0.25">
      <c r="A463" s="166" t="s">
        <v>509</v>
      </c>
      <c r="B463" s="164"/>
      <c r="C463" s="164"/>
      <c r="D463" s="164"/>
      <c r="E463" s="164"/>
      <c r="F463" s="164"/>
    </row>
    <row r="464" spans="1:27" x14ac:dyDescent="0.25">
      <c r="A464" s="166" t="s">
        <v>510</v>
      </c>
      <c r="B464" s="164"/>
      <c r="C464" s="164"/>
      <c r="D464" s="164"/>
      <c r="E464" s="164"/>
      <c r="F464" s="164"/>
    </row>
    <row r="465" spans="1:6" x14ac:dyDescent="0.25">
      <c r="A465" s="166" t="s">
        <v>511</v>
      </c>
      <c r="B465" s="164"/>
      <c r="C465" s="164"/>
      <c r="D465" s="164"/>
      <c r="E465" s="164"/>
      <c r="F465" s="164"/>
    </row>
    <row r="466" spans="1:6" x14ac:dyDescent="0.25">
      <c r="A466" s="166" t="s">
        <v>512</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20</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27</v>
      </c>
      <c r="F10" s="398">
        <f>'Yr1 Req'!F10:N10</f>
        <v>0</v>
      </c>
      <c r="G10" s="398"/>
      <c r="H10" s="398"/>
      <c r="I10" s="398"/>
      <c r="J10" s="398"/>
      <c r="K10" s="398"/>
      <c r="L10" s="398"/>
      <c r="M10" s="398"/>
      <c r="N10" s="398"/>
      <c r="O10" s="109"/>
      <c r="P10" s="109"/>
      <c r="Q10" s="109"/>
      <c r="R10" s="109"/>
      <c r="S10" s="109"/>
      <c r="T10" s="110" t="s">
        <v>28</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29</v>
      </c>
      <c r="F11" s="408">
        <f>'Yr1 Req'!F11:N11</f>
        <v>0</v>
      </c>
      <c r="G11" s="408"/>
      <c r="H11" s="408"/>
      <c r="I11" s="408"/>
      <c r="J11" s="408"/>
      <c r="K11" s="408"/>
      <c r="L11" s="408"/>
      <c r="M11" s="408"/>
      <c r="N11" s="408"/>
      <c r="O11" s="109"/>
      <c r="P11" s="109"/>
      <c r="Q11" s="109"/>
      <c r="R11" s="109"/>
      <c r="S11" s="109"/>
      <c r="T11" s="110" t="s">
        <v>30</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31</v>
      </c>
      <c r="F12" s="408">
        <f>'Yr1 Req'!F12:N12</f>
        <v>0</v>
      </c>
      <c r="G12" s="408"/>
      <c r="H12" s="408"/>
      <c r="I12" s="408"/>
      <c r="J12" s="408"/>
      <c r="K12" s="408"/>
      <c r="L12" s="408"/>
      <c r="M12" s="408"/>
      <c r="N12" s="408"/>
      <c r="O12" s="109"/>
      <c r="P12" s="109"/>
      <c r="Q12" s="109"/>
      <c r="R12" s="109"/>
      <c r="S12" s="109"/>
      <c r="T12" s="110" t="s">
        <v>32</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911</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914</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 customHeight="1" x14ac:dyDescent="0.25">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 customHeight="1" x14ac:dyDescent="0.25">
      <c r="A20" s="133"/>
      <c r="B20" s="109"/>
      <c r="C20" s="109"/>
      <c r="D20" s="110"/>
      <c r="E20" s="110" t="s">
        <v>24</v>
      </c>
      <c r="F20" s="105" t="s">
        <v>42</v>
      </c>
      <c r="G20" s="105"/>
      <c r="H20" s="135"/>
      <c r="I20" s="113"/>
      <c r="J20" s="121" t="s">
        <v>24</v>
      </c>
      <c r="K20" s="105" t="s">
        <v>43</v>
      </c>
      <c r="L20" s="105"/>
      <c r="M20" s="105"/>
      <c r="N20" s="113"/>
      <c r="O20" s="136" t="s">
        <v>44</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 customHeight="1" x14ac:dyDescent="0.25">
      <c r="A21" s="108"/>
      <c r="B21" s="109"/>
      <c r="C21" s="109"/>
      <c r="D21" s="109"/>
      <c r="E21" s="109"/>
      <c r="F21" s="109"/>
      <c r="G21" s="109"/>
      <c r="H21" s="110" t="s">
        <v>20</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 customHeight="1" x14ac:dyDescent="0.25">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 customHeight="1" x14ac:dyDescent="0.25">
      <c r="A23" s="108"/>
      <c r="B23" s="109"/>
      <c r="C23" s="109"/>
      <c r="D23" s="109"/>
      <c r="E23" s="110" t="s">
        <v>51</v>
      </c>
      <c r="F23" s="428"/>
      <c r="G23" s="428"/>
      <c r="H23" s="428"/>
      <c r="I23" s="428"/>
      <c r="J23" s="428"/>
      <c r="K23" s="428"/>
      <c r="L23" s="428"/>
      <c r="M23" s="105"/>
      <c r="N23" s="109"/>
      <c r="O23" s="109"/>
      <c r="P23" s="109"/>
      <c r="Q23" s="109"/>
      <c r="R23" s="109"/>
      <c r="S23" s="109"/>
      <c r="T23" s="110" t="s">
        <v>915</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 customHeight="1" x14ac:dyDescent="0.25">
      <c r="A24" s="108"/>
      <c r="B24" s="109"/>
      <c r="C24" s="109"/>
      <c r="D24" s="109"/>
      <c r="E24" s="110" t="s">
        <v>54</v>
      </c>
      <c r="F24" s="396"/>
      <c r="G24" s="396"/>
      <c r="H24" s="396"/>
      <c r="I24" s="396"/>
      <c r="J24" s="396"/>
      <c r="K24" s="396"/>
      <c r="L24" s="396"/>
      <c r="M24" s="105"/>
      <c r="N24" s="109"/>
      <c r="O24" s="109"/>
      <c r="P24" s="109"/>
      <c r="Q24" s="109"/>
      <c r="R24" s="109"/>
      <c r="S24" s="109"/>
      <c r="T24" s="110" t="s">
        <v>55</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 customHeight="1" x14ac:dyDescent="0.25">
      <c r="A25" s="108"/>
      <c r="B25" s="109"/>
      <c r="C25" s="109"/>
      <c r="D25" s="109"/>
      <c r="E25" s="110" t="s">
        <v>58</v>
      </c>
      <c r="F25" s="396"/>
      <c r="G25" s="396"/>
      <c r="H25" s="396"/>
      <c r="I25" s="396"/>
      <c r="J25" s="396"/>
      <c r="K25" s="396"/>
      <c r="L25" s="396"/>
      <c r="M25" s="105"/>
      <c r="N25" s="109"/>
      <c r="O25" s="109"/>
      <c r="P25" s="109"/>
      <c r="Q25" s="109"/>
      <c r="R25" s="109"/>
      <c r="S25" s="109"/>
      <c r="T25" s="110" t="s">
        <v>59</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 customHeight="1" x14ac:dyDescent="0.25">
      <c r="A26" s="108"/>
      <c r="B26" s="109"/>
      <c r="C26" s="109"/>
      <c r="D26" s="109"/>
      <c r="E26" s="110" t="s">
        <v>62</v>
      </c>
      <c r="F26" s="396"/>
      <c r="G26" s="396"/>
      <c r="H26" s="396"/>
      <c r="I26" s="396"/>
      <c r="J26" s="396"/>
      <c r="K26" s="396"/>
      <c r="L26" s="396"/>
      <c r="M26" s="105"/>
      <c r="N26" s="109"/>
      <c r="O26" s="109"/>
      <c r="P26" s="109"/>
      <c r="Q26" s="109"/>
      <c r="R26" s="109"/>
      <c r="S26" s="109"/>
      <c r="T26" s="110" t="s">
        <v>63</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64</v>
      </c>
      <c r="F27" s="396"/>
      <c r="G27" s="396"/>
      <c r="H27" s="396"/>
      <c r="I27" s="396"/>
      <c r="J27" s="396"/>
      <c r="K27" s="396"/>
      <c r="L27" s="396"/>
      <c r="M27" s="105"/>
      <c r="N27" s="109"/>
      <c r="O27" s="109"/>
      <c r="P27" s="109"/>
      <c r="Q27" s="109"/>
      <c r="R27" s="109"/>
      <c r="S27" s="109"/>
      <c r="T27" s="110" t="s">
        <v>65</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31</v>
      </c>
      <c r="F28" s="396"/>
      <c r="G28" s="396"/>
      <c r="H28" s="396"/>
      <c r="I28" s="396"/>
      <c r="J28" s="396"/>
      <c r="K28" s="396"/>
      <c r="L28" s="396"/>
      <c r="M28" s="105"/>
      <c r="N28" s="109"/>
      <c r="O28" s="109"/>
      <c r="P28" s="109"/>
      <c r="Q28" s="109"/>
      <c r="R28" s="109"/>
      <c r="S28" s="109"/>
      <c r="T28" s="110" t="s">
        <v>66</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67</v>
      </c>
      <c r="F29" s="396"/>
      <c r="G29" s="396"/>
      <c r="H29" s="396"/>
      <c r="I29" s="396"/>
      <c r="J29" s="396"/>
      <c r="K29" s="396"/>
      <c r="L29" s="396"/>
      <c r="M29" s="105"/>
      <c r="N29" s="109"/>
      <c r="O29" s="109"/>
      <c r="P29" s="109"/>
      <c r="Q29" s="109"/>
      <c r="R29" s="109"/>
      <c r="S29" s="109"/>
      <c r="T29" s="110" t="s">
        <v>68</v>
      </c>
      <c r="U29" s="396"/>
      <c r="V29" s="396"/>
      <c r="W29" s="396"/>
      <c r="X29" s="396"/>
      <c r="Y29" s="396"/>
      <c r="Z29" s="397"/>
      <c r="AA29" s="107"/>
      <c r="AB29" s="107"/>
      <c r="AC29" s="107"/>
      <c r="AD29" s="107"/>
      <c r="AE29" s="107"/>
      <c r="AF29" s="107"/>
      <c r="AG29" s="107"/>
      <c r="AH29" s="107"/>
      <c r="AI29" s="107"/>
      <c r="AJ29" s="107"/>
      <c r="AK29" s="107"/>
      <c r="AL29" s="107"/>
      <c r="AM29" s="107"/>
      <c r="AN29" s="107"/>
      <c r="AO29" s="107" t="s">
        <v>36</v>
      </c>
      <c r="AP29" s="107">
        <v>660531</v>
      </c>
    </row>
    <row r="30" spans="1:46" ht="15.9" customHeight="1" x14ac:dyDescent="0.25">
      <c r="A30" s="108"/>
      <c r="B30" s="109"/>
      <c r="C30" s="109"/>
      <c r="D30" s="109"/>
      <c r="E30" s="110" t="s">
        <v>69</v>
      </c>
      <c r="F30" s="396"/>
      <c r="G30" s="396"/>
      <c r="H30" s="396"/>
      <c r="I30" s="396"/>
      <c r="J30" s="396"/>
      <c r="K30" s="396"/>
      <c r="L30" s="396"/>
      <c r="M30" s="105"/>
      <c r="N30" s="109"/>
      <c r="O30" s="109"/>
      <c r="P30" s="109"/>
      <c r="Q30" s="109"/>
      <c r="R30" s="109"/>
      <c r="S30" s="109"/>
      <c r="T30" s="110" t="s">
        <v>70</v>
      </c>
      <c r="U30" s="396"/>
      <c r="V30" s="396"/>
      <c r="W30" s="396"/>
      <c r="X30" s="396"/>
      <c r="Y30" s="396"/>
      <c r="Z30" s="397"/>
      <c r="AA30" s="107"/>
      <c r="AB30" s="107"/>
      <c r="AC30" s="107"/>
      <c r="AD30" s="107"/>
      <c r="AE30" s="107"/>
      <c r="AF30" s="107"/>
      <c r="AG30" s="107"/>
      <c r="AH30" s="107"/>
      <c r="AI30" s="107"/>
      <c r="AJ30" s="107"/>
      <c r="AK30" s="107"/>
      <c r="AL30" s="107"/>
      <c r="AM30" s="107"/>
      <c r="AN30" s="107"/>
      <c r="AO30" s="107" t="s">
        <v>45</v>
      </c>
      <c r="AP30" s="107" t="e">
        <f>#REF!+1</f>
        <v>#REF!</v>
      </c>
    </row>
    <row r="31" spans="1:46" ht="15.9" customHeight="1" x14ac:dyDescent="0.25">
      <c r="A31" s="108"/>
      <c r="B31" s="109"/>
      <c r="C31" s="109"/>
      <c r="D31" s="109"/>
      <c r="E31" s="110" t="s">
        <v>71</v>
      </c>
      <c r="F31" s="396"/>
      <c r="G31" s="396"/>
      <c r="H31" s="396"/>
      <c r="I31" s="396"/>
      <c r="J31" s="396"/>
      <c r="K31" s="396"/>
      <c r="L31" s="396"/>
      <c r="M31" s="105"/>
      <c r="N31" s="109"/>
      <c r="O31" s="138"/>
      <c r="P31" s="138"/>
      <c r="Q31" s="109"/>
      <c r="R31" s="109"/>
      <c r="S31" s="109"/>
      <c r="T31" s="110" t="s">
        <v>544</v>
      </c>
      <c r="U31" s="396"/>
      <c r="V31" s="396"/>
      <c r="W31" s="396"/>
      <c r="X31" s="396"/>
      <c r="Y31" s="396"/>
      <c r="Z31" s="397"/>
      <c r="AA31" s="107"/>
      <c r="AB31" s="107"/>
      <c r="AC31" s="107"/>
      <c r="AD31" s="107"/>
      <c r="AE31" s="107"/>
      <c r="AF31" s="107"/>
      <c r="AG31" s="107"/>
      <c r="AH31" s="107"/>
      <c r="AI31" s="107"/>
      <c r="AJ31" s="107"/>
      <c r="AK31" s="107"/>
      <c r="AL31" s="107"/>
      <c r="AM31" s="107"/>
      <c r="AN31" s="107"/>
      <c r="AO31" s="107" t="s">
        <v>49</v>
      </c>
      <c r="AP31" s="107" t="e">
        <v>#REF!</v>
      </c>
    </row>
    <row r="32" spans="1:46" ht="15.9" customHeight="1" x14ac:dyDescent="0.25">
      <c r="A32" s="108"/>
      <c r="B32" s="109"/>
      <c r="C32" s="109"/>
      <c r="D32" s="109"/>
      <c r="E32" s="110" t="s">
        <v>72</v>
      </c>
      <c r="F32" s="396"/>
      <c r="G32" s="396"/>
      <c r="H32" s="396"/>
      <c r="I32" s="396"/>
      <c r="J32" s="396"/>
      <c r="K32" s="396"/>
      <c r="L32" s="396"/>
      <c r="M32" s="105"/>
      <c r="N32" s="109"/>
      <c r="O32" s="109"/>
      <c r="P32" s="109"/>
      <c r="Q32" s="138"/>
      <c r="R32" s="138"/>
      <c r="S32" s="138"/>
      <c r="T32" s="139" t="s">
        <v>545</v>
      </c>
      <c r="U32" s="396"/>
      <c r="V32" s="396"/>
      <c r="W32" s="396"/>
      <c r="X32" s="396"/>
      <c r="Y32" s="396"/>
      <c r="Z32" s="397"/>
      <c r="AA32" s="107"/>
      <c r="AB32" s="107"/>
      <c r="AC32" s="107"/>
      <c r="AD32" s="107"/>
      <c r="AE32" s="107"/>
      <c r="AF32" s="107"/>
      <c r="AG32" s="107"/>
      <c r="AH32" s="107"/>
      <c r="AI32" s="107"/>
      <c r="AJ32" s="107"/>
      <c r="AK32" s="107"/>
      <c r="AL32" s="107"/>
      <c r="AM32" s="107"/>
      <c r="AN32" s="107"/>
      <c r="AO32" s="107" t="s">
        <v>52</v>
      </c>
      <c r="AP32" s="107" t="e">
        <v>#REF!</v>
      </c>
    </row>
    <row r="33" spans="1:42" ht="15.9" customHeight="1" x14ac:dyDescent="0.25">
      <c r="A33" s="140"/>
      <c r="B33" s="138"/>
      <c r="C33" s="138"/>
      <c r="D33" s="138"/>
      <c r="E33" s="139" t="s">
        <v>546</v>
      </c>
      <c r="F33" s="396"/>
      <c r="G33" s="396"/>
      <c r="H33" s="396"/>
      <c r="I33" s="396"/>
      <c r="J33" s="396"/>
      <c r="K33" s="396"/>
      <c r="L33" s="396"/>
      <c r="M33" s="105"/>
      <c r="N33" s="109"/>
      <c r="O33" s="109"/>
      <c r="P33" s="109"/>
      <c r="Q33" s="109"/>
      <c r="R33" s="109"/>
      <c r="S33" s="109"/>
      <c r="T33" s="110" t="s">
        <v>73</v>
      </c>
      <c r="U33" s="396"/>
      <c r="V33" s="396"/>
      <c r="W33" s="396"/>
      <c r="X33" s="396"/>
      <c r="Y33" s="396"/>
      <c r="Z33" s="397"/>
      <c r="AA33" s="107"/>
      <c r="AB33" s="107"/>
      <c r="AC33" s="107"/>
      <c r="AD33" s="107"/>
      <c r="AE33" s="107"/>
      <c r="AF33" s="107"/>
      <c r="AG33" s="107"/>
      <c r="AH33" s="107"/>
      <c r="AI33" s="107"/>
      <c r="AJ33" s="107"/>
      <c r="AK33" s="107"/>
      <c r="AL33" s="107"/>
      <c r="AM33" s="107"/>
      <c r="AN33" s="107"/>
      <c r="AO33" s="107" t="s">
        <v>56</v>
      </c>
      <c r="AP33" s="107" t="e">
        <v>#REF!</v>
      </c>
    </row>
    <row r="34" spans="1:42" ht="15.9" customHeight="1" x14ac:dyDescent="0.25">
      <c r="A34" s="108"/>
      <c r="B34" s="109"/>
      <c r="C34" s="109"/>
      <c r="D34" s="109"/>
      <c r="E34" s="110" t="s">
        <v>74</v>
      </c>
      <c r="F34" s="396"/>
      <c r="G34" s="396"/>
      <c r="H34" s="396"/>
      <c r="I34" s="396"/>
      <c r="J34" s="396"/>
      <c r="K34" s="396"/>
      <c r="L34" s="396"/>
      <c r="M34" s="105"/>
      <c r="N34" s="109"/>
      <c r="O34" s="109"/>
      <c r="P34" s="109"/>
      <c r="Q34" s="109"/>
      <c r="R34" s="109"/>
      <c r="S34" s="109"/>
      <c r="T34" s="110" t="s">
        <v>75</v>
      </c>
      <c r="U34" s="396"/>
      <c r="V34" s="396"/>
      <c r="W34" s="396"/>
      <c r="X34" s="396"/>
      <c r="Y34" s="396"/>
      <c r="Z34" s="397"/>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76</v>
      </c>
      <c r="H36" s="109"/>
      <c r="I36" s="110" t="s">
        <v>77</v>
      </c>
      <c r="J36" s="398"/>
      <c r="K36" s="398"/>
      <c r="L36" s="142" t="s">
        <v>78</v>
      </c>
      <c r="M36" s="398"/>
      <c r="N36" s="398"/>
      <c r="O36" s="142" t="s">
        <v>79</v>
      </c>
      <c r="P36" s="398"/>
      <c r="Q36" s="398"/>
      <c r="R36" s="142" t="s">
        <v>80</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 customHeight="1" x14ac:dyDescent="0.3">
      <c r="A39" s="148" t="s">
        <v>82</v>
      </c>
      <c r="B39" s="105"/>
      <c r="C39" s="109"/>
      <c r="D39" s="109"/>
      <c r="E39" s="109"/>
      <c r="F39" s="109"/>
      <c r="G39" s="109"/>
      <c r="H39" s="110" t="s">
        <v>83</v>
      </c>
      <c r="I39" s="105"/>
      <c r="J39" s="116"/>
      <c r="K39" s="380"/>
      <c r="L39" s="380"/>
      <c r="M39" s="380"/>
      <c r="N39" s="380"/>
      <c r="O39" s="380"/>
      <c r="P39" s="380"/>
      <c r="Q39" s="380"/>
      <c r="R39" s="380"/>
      <c r="S39" s="380"/>
      <c r="T39" s="105"/>
      <c r="U39" s="110" t="s">
        <v>84</v>
      </c>
      <c r="V39" s="391"/>
      <c r="W39" s="391"/>
      <c r="X39" s="391"/>
      <c r="Y39" s="391"/>
      <c r="Z39" s="392"/>
    </row>
    <row r="40" spans="1:42" ht="15.9" customHeight="1" x14ac:dyDescent="0.3">
      <c r="A40" s="148" t="s">
        <v>85</v>
      </c>
      <c r="B40" s="105"/>
      <c r="C40" s="109"/>
      <c r="D40" s="109"/>
      <c r="E40" s="109"/>
      <c r="F40" s="109"/>
      <c r="G40" s="109"/>
      <c r="H40" s="110" t="s">
        <v>86</v>
      </c>
      <c r="I40" s="116"/>
      <c r="J40" s="116"/>
      <c r="K40" s="370"/>
      <c r="L40" s="370"/>
      <c r="M40" s="370"/>
      <c r="N40" s="370"/>
      <c r="O40" s="370"/>
      <c r="P40" s="370"/>
      <c r="Q40" s="370"/>
      <c r="R40" s="370"/>
      <c r="S40" s="370"/>
      <c r="T40" s="105"/>
      <c r="U40" s="110" t="s">
        <v>84</v>
      </c>
      <c r="V40" s="386"/>
      <c r="W40" s="386"/>
      <c r="X40" s="386"/>
      <c r="Y40" s="386"/>
      <c r="Z40" s="387"/>
    </row>
    <row r="41" spans="1:42" ht="15.9" customHeight="1" x14ac:dyDescent="0.3">
      <c r="A41" s="148" t="s">
        <v>87</v>
      </c>
      <c r="B41" s="105"/>
      <c r="C41" s="109"/>
      <c r="D41" s="105"/>
      <c r="E41" s="109"/>
      <c r="F41" s="105"/>
      <c r="G41" s="105"/>
      <c r="H41" s="105"/>
      <c r="I41" s="105"/>
      <c r="J41" s="110" t="s">
        <v>88</v>
      </c>
      <c r="K41" s="425"/>
      <c r="L41" s="425"/>
      <c r="M41" s="425"/>
      <c r="N41" s="425"/>
      <c r="O41" s="425"/>
      <c r="P41" s="425"/>
      <c r="Q41" s="425"/>
      <c r="R41" s="425"/>
      <c r="S41" s="425"/>
      <c r="T41" s="105"/>
      <c r="U41" s="110" t="s">
        <v>84</v>
      </c>
      <c r="V41" s="426"/>
      <c r="W41" s="426"/>
      <c r="X41" s="426"/>
      <c r="Y41" s="426"/>
      <c r="Z41" s="427"/>
    </row>
    <row r="42" spans="1:42" ht="15.9" customHeight="1" x14ac:dyDescent="0.3">
      <c r="A42" s="148" t="s">
        <v>89</v>
      </c>
      <c r="B42" s="105"/>
      <c r="C42" s="109"/>
      <c r="D42" s="109"/>
      <c r="E42" s="109"/>
      <c r="F42" s="109"/>
      <c r="G42" s="109"/>
      <c r="H42" s="110" t="s">
        <v>90</v>
      </c>
      <c r="I42" s="105"/>
      <c r="J42" s="105"/>
      <c r="K42" s="370"/>
      <c r="L42" s="370"/>
      <c r="M42" s="370"/>
      <c r="N42" s="370"/>
      <c r="O42" s="370"/>
      <c r="P42" s="370"/>
      <c r="Q42" s="370"/>
      <c r="R42" s="370"/>
      <c r="S42" s="370"/>
      <c r="T42" s="105"/>
      <c r="U42" s="110" t="s">
        <v>84</v>
      </c>
      <c r="V42" s="386"/>
      <c r="W42" s="386"/>
      <c r="X42" s="386"/>
      <c r="Y42" s="386"/>
      <c r="Z42" s="387"/>
    </row>
    <row r="43" spans="1:42" ht="15.9" customHeight="1" x14ac:dyDescent="0.3">
      <c r="A43" s="148" t="s">
        <v>91</v>
      </c>
      <c r="B43" s="105"/>
      <c r="C43" s="109"/>
      <c r="D43" s="109"/>
      <c r="E43" s="109"/>
      <c r="F43" s="109"/>
      <c r="G43" s="109"/>
      <c r="H43" s="110" t="s">
        <v>92</v>
      </c>
      <c r="I43" s="105"/>
      <c r="J43" s="105"/>
      <c r="K43" s="370"/>
      <c r="L43" s="370"/>
      <c r="M43" s="370"/>
      <c r="N43" s="370"/>
      <c r="O43" s="370"/>
      <c r="P43" s="370"/>
      <c r="Q43" s="370"/>
      <c r="R43" s="370"/>
      <c r="S43" s="370"/>
      <c r="T43" s="105"/>
      <c r="U43" s="110" t="s">
        <v>84</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93</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94</v>
      </c>
      <c r="E46" s="380"/>
      <c r="F46" s="380"/>
      <c r="G46" s="380"/>
      <c r="H46" s="380"/>
      <c r="I46" s="380"/>
      <c r="J46" s="380"/>
      <c r="K46" s="380"/>
      <c r="L46" s="380"/>
      <c r="M46" s="380"/>
      <c r="N46" s="380"/>
      <c r="O46" s="380"/>
      <c r="P46" s="380"/>
      <c r="Q46" s="109"/>
      <c r="R46" s="109"/>
      <c r="S46" s="109"/>
      <c r="T46" s="113"/>
      <c r="U46" s="110" t="s">
        <v>95</v>
      </c>
      <c r="V46" s="380"/>
      <c r="W46" s="380"/>
      <c r="X46" s="380"/>
      <c r="Y46" s="380"/>
      <c r="Z46" s="381"/>
    </row>
    <row r="47" spans="1:42" ht="15.9" customHeight="1" x14ac:dyDescent="0.3">
      <c r="A47" s="104"/>
      <c r="B47" s="154"/>
      <c r="C47" s="109"/>
      <c r="D47" s="110" t="s">
        <v>114</v>
      </c>
      <c r="E47" s="421">
        <f>'Yr1 Req'!E47:P47</f>
        <v>0</v>
      </c>
      <c r="F47" s="421"/>
      <c r="G47" s="421"/>
      <c r="H47" s="421"/>
      <c r="I47" s="421"/>
      <c r="J47" s="421"/>
      <c r="K47" s="421"/>
      <c r="L47" s="421"/>
      <c r="M47" s="421"/>
      <c r="N47" s="421"/>
      <c r="O47" s="421"/>
      <c r="P47" s="421"/>
      <c r="Q47" s="109"/>
      <c r="R47" s="109"/>
      <c r="S47" s="109"/>
      <c r="T47" s="113"/>
      <c r="U47" s="110" t="s">
        <v>96</v>
      </c>
      <c r="V47" s="422">
        <f>'Yr1 Req'!V47:Z47</f>
        <v>0</v>
      </c>
      <c r="W47" s="422"/>
      <c r="X47" s="422"/>
      <c r="Y47" s="422"/>
      <c r="Z47" s="423"/>
    </row>
    <row r="48" spans="1:42" ht="15.9" customHeight="1" x14ac:dyDescent="0.3">
      <c r="A48" s="151" t="s">
        <v>115</v>
      </c>
      <c r="B48" s="135"/>
      <c r="C48" s="135"/>
      <c r="D48" s="135"/>
      <c r="E48" s="424">
        <f>'Yr1 Req'!E48:P48</f>
        <v>0</v>
      </c>
      <c r="F48" s="424"/>
      <c r="G48" s="424"/>
      <c r="H48" s="424"/>
      <c r="I48" s="424"/>
      <c r="J48" s="424"/>
      <c r="K48" s="424"/>
      <c r="L48" s="424"/>
      <c r="M48" s="424"/>
      <c r="N48" s="424"/>
      <c r="O48" s="424"/>
      <c r="P48" s="424"/>
      <c r="Q48" s="109"/>
      <c r="R48" s="109"/>
      <c r="S48" s="109"/>
      <c r="T48" s="113"/>
      <c r="U48" s="110" t="s">
        <v>98</v>
      </c>
      <c r="V48" s="419"/>
      <c r="W48" s="419"/>
      <c r="X48" s="419"/>
      <c r="Y48" s="419"/>
      <c r="Z48" s="420"/>
    </row>
    <row r="49" spans="1:26" ht="15.9" customHeight="1" x14ac:dyDescent="0.3">
      <c r="A49" s="104"/>
      <c r="B49" s="113"/>
      <c r="C49" s="155"/>
      <c r="D49" s="110" t="s">
        <v>97</v>
      </c>
      <c r="E49" s="418">
        <f>'Yr1 Req'!E49:P49</f>
        <v>0</v>
      </c>
      <c r="F49" s="418"/>
      <c r="G49" s="418"/>
      <c r="H49" s="418"/>
      <c r="I49" s="418"/>
      <c r="J49" s="418"/>
      <c r="K49" s="418"/>
      <c r="L49" s="418"/>
      <c r="M49" s="418"/>
      <c r="N49" s="418"/>
      <c r="O49" s="418"/>
      <c r="P49" s="418"/>
      <c r="Q49" s="109"/>
      <c r="R49" s="109"/>
      <c r="S49" s="109"/>
      <c r="T49" s="113"/>
      <c r="U49" s="110" t="s">
        <v>100</v>
      </c>
      <c r="V49" s="419"/>
      <c r="W49" s="419"/>
      <c r="X49" s="419"/>
      <c r="Y49" s="419"/>
      <c r="Z49" s="420"/>
    </row>
    <row r="50" spans="1:26" ht="15.9" customHeight="1" x14ac:dyDescent="0.3">
      <c r="A50" s="104"/>
      <c r="B50" s="113"/>
      <c r="C50" s="155"/>
      <c r="D50" s="110" t="s">
        <v>99</v>
      </c>
      <c r="E50" s="418">
        <f>'Yr1 Req'!E50:P50</f>
        <v>0</v>
      </c>
      <c r="F50" s="418"/>
      <c r="G50" s="418"/>
      <c r="H50" s="418"/>
      <c r="I50" s="418"/>
      <c r="J50" s="418"/>
      <c r="K50" s="418"/>
      <c r="L50" s="418"/>
      <c r="M50" s="418"/>
      <c r="N50" s="418"/>
      <c r="O50" s="418"/>
      <c r="P50" s="418"/>
      <c r="Q50" s="109"/>
      <c r="R50" s="109"/>
      <c r="S50" s="109"/>
      <c r="T50" s="113"/>
      <c r="U50" s="110" t="s">
        <v>101</v>
      </c>
      <c r="V50" s="370"/>
      <c r="W50" s="370"/>
      <c r="X50" s="370"/>
      <c r="Y50" s="370"/>
      <c r="Z50" s="377"/>
    </row>
    <row r="51" spans="1:26" ht="15.9" customHeight="1" x14ac:dyDescent="0.3">
      <c r="A51" s="104"/>
      <c r="B51" s="113"/>
      <c r="C51" s="155"/>
      <c r="D51" s="110" t="s">
        <v>31</v>
      </c>
      <c r="E51" s="370"/>
      <c r="F51" s="370"/>
      <c r="G51" s="370"/>
      <c r="H51" s="370"/>
      <c r="I51" s="370"/>
      <c r="J51" s="370"/>
      <c r="K51" s="370"/>
      <c r="L51" s="370"/>
      <c r="M51" s="370"/>
      <c r="N51" s="370"/>
      <c r="O51" s="370"/>
      <c r="P51" s="370"/>
      <c r="Q51" s="109"/>
      <c r="R51" s="109"/>
      <c r="S51" s="109"/>
      <c r="T51" s="113"/>
      <c r="U51" s="110" t="s">
        <v>103</v>
      </c>
      <c r="V51" s="378"/>
      <c r="W51" s="378"/>
      <c r="X51" s="378"/>
      <c r="Y51" s="378"/>
      <c r="Z51" s="379"/>
    </row>
    <row r="52" spans="1:26" ht="15.9" customHeight="1" x14ac:dyDescent="0.3">
      <c r="A52" s="141"/>
      <c r="B52" s="113"/>
      <c r="C52" s="155"/>
      <c r="D52" s="110" t="s">
        <v>102</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104</v>
      </c>
      <c r="F53" s="113"/>
      <c r="G53" s="113"/>
      <c r="H53" s="371">
        <f>SUM(Budget!G83)</f>
        <v>0</v>
      </c>
      <c r="I53" s="372"/>
      <c r="J53" s="372"/>
      <c r="K53" s="113"/>
      <c r="L53" s="113" t="s">
        <v>105</v>
      </c>
      <c r="M53" s="113"/>
      <c r="N53" s="371">
        <f>SUM(Budget!J83)</f>
        <v>0</v>
      </c>
      <c r="O53" s="372"/>
      <c r="P53" s="372"/>
      <c r="Q53" s="113"/>
      <c r="R53" s="113" t="s">
        <v>106</v>
      </c>
      <c r="S53" s="113"/>
      <c r="T53" s="373">
        <f>SUM(Budget!G81)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107</v>
      </c>
      <c r="B68" s="163"/>
      <c r="C68" s="164"/>
      <c r="D68" s="164"/>
      <c r="E68" s="164"/>
      <c r="F68" s="164"/>
      <c r="M68" s="165" t="s">
        <v>81</v>
      </c>
      <c r="V68" s="165" t="s">
        <v>108</v>
      </c>
    </row>
    <row r="69" spans="1:22" x14ac:dyDescent="0.25">
      <c r="A69" s="163"/>
      <c r="B69" s="163"/>
      <c r="C69" s="164"/>
      <c r="D69" s="164"/>
      <c r="E69" s="164"/>
      <c r="F69" s="164"/>
    </row>
    <row r="70" spans="1:22" x14ac:dyDescent="0.25">
      <c r="A70" s="166" t="s">
        <v>116</v>
      </c>
      <c r="B70" s="164"/>
      <c r="C70" s="164"/>
      <c r="D70" s="164"/>
      <c r="E70" s="164"/>
      <c r="F70" s="164"/>
      <c r="M70" s="352" t="s">
        <v>945</v>
      </c>
      <c r="V70" s="167" t="s">
        <v>109</v>
      </c>
    </row>
    <row r="71" spans="1:22" x14ac:dyDescent="0.25">
      <c r="A71" s="166" t="s">
        <v>117</v>
      </c>
      <c r="B71" s="164"/>
      <c r="C71" s="164"/>
      <c r="D71" s="164"/>
      <c r="E71" s="164"/>
      <c r="F71" s="164"/>
      <c r="M71" s="352" t="s">
        <v>543</v>
      </c>
      <c r="V71" s="167" t="s">
        <v>110</v>
      </c>
    </row>
    <row r="72" spans="1:22" x14ac:dyDescent="0.25">
      <c r="A72" s="166" t="s">
        <v>118</v>
      </c>
      <c r="B72" s="164"/>
      <c r="C72" s="164"/>
      <c r="D72" s="164"/>
      <c r="E72" s="164"/>
      <c r="F72" s="164"/>
      <c r="M72" s="352" t="s">
        <v>943</v>
      </c>
      <c r="V72" s="167" t="s">
        <v>111</v>
      </c>
    </row>
    <row r="73" spans="1:22" x14ac:dyDescent="0.25">
      <c r="A73" s="166" t="s">
        <v>119</v>
      </c>
      <c r="B73" s="164"/>
      <c r="C73" s="164"/>
      <c r="D73" s="164"/>
      <c r="E73" s="164"/>
      <c r="F73" s="164"/>
      <c r="M73" s="352" t="s">
        <v>946</v>
      </c>
      <c r="V73" s="167" t="s">
        <v>112</v>
      </c>
    </row>
    <row r="74" spans="1:22" x14ac:dyDescent="0.25">
      <c r="A74" s="166" t="s">
        <v>120</v>
      </c>
      <c r="B74" s="164"/>
      <c r="C74" s="164"/>
      <c r="D74" s="164"/>
      <c r="E74" s="164"/>
      <c r="F74" s="164"/>
      <c r="M74" s="352" t="s">
        <v>947</v>
      </c>
      <c r="V74" s="167" t="s">
        <v>113</v>
      </c>
    </row>
    <row r="75" spans="1:22" x14ac:dyDescent="0.25">
      <c r="A75" s="166" t="s">
        <v>121</v>
      </c>
      <c r="B75" s="164"/>
      <c r="C75" s="164"/>
      <c r="D75" s="164"/>
      <c r="E75" s="164"/>
      <c r="F75" s="164"/>
      <c r="M75" s="352" t="s">
        <v>948</v>
      </c>
    </row>
    <row r="76" spans="1:22" x14ac:dyDescent="0.25">
      <c r="A76" s="166" t="s">
        <v>122</v>
      </c>
      <c r="B76" s="164"/>
      <c r="C76" s="164"/>
      <c r="D76" s="164"/>
      <c r="E76" s="164"/>
      <c r="F76" s="164"/>
      <c r="M76" s="349"/>
    </row>
    <row r="77" spans="1:22" x14ac:dyDescent="0.25">
      <c r="A77" s="166" t="s">
        <v>123</v>
      </c>
      <c r="B77" s="164"/>
      <c r="C77" s="164"/>
      <c r="D77" s="164"/>
      <c r="E77" s="164"/>
      <c r="F77" s="164"/>
      <c r="M77" s="168" t="s">
        <v>517</v>
      </c>
    </row>
    <row r="78" spans="1:22" x14ac:dyDescent="0.25">
      <c r="A78" s="166" t="s">
        <v>124</v>
      </c>
      <c r="B78" s="164"/>
      <c r="C78" s="164"/>
      <c r="D78" s="164"/>
      <c r="E78" s="164"/>
      <c r="F78" s="164"/>
    </row>
    <row r="79" spans="1:22" x14ac:dyDescent="0.25">
      <c r="A79" s="166" t="s">
        <v>125</v>
      </c>
      <c r="B79" s="164"/>
      <c r="C79" s="164"/>
      <c r="D79" s="164"/>
      <c r="E79" s="164"/>
      <c r="F79" s="164"/>
      <c r="M79" s="96" t="s">
        <v>518</v>
      </c>
    </row>
    <row r="80" spans="1:22" ht="13.8" x14ac:dyDescent="0.3">
      <c r="A80" s="166" t="s">
        <v>126</v>
      </c>
      <c r="B80" s="164"/>
      <c r="C80" s="164"/>
      <c r="D80" s="164"/>
      <c r="E80" s="164"/>
      <c r="F80" s="164"/>
      <c r="M80" s="96" t="s">
        <v>519</v>
      </c>
      <c r="P80" s="169"/>
      <c r="Q80" s="162"/>
    </row>
    <row r="81" spans="1:35" ht="13.8" x14ac:dyDescent="0.3">
      <c r="A81" s="166" t="s">
        <v>127</v>
      </c>
      <c r="B81" s="164"/>
      <c r="C81" s="164"/>
      <c r="D81" s="164"/>
      <c r="E81" s="164"/>
      <c r="F81" s="164"/>
      <c r="M81" s="96" t="s">
        <v>520</v>
      </c>
      <c r="O81" s="170"/>
      <c r="P81" s="171"/>
      <c r="Q81" s="162"/>
    </row>
    <row r="82" spans="1:35" ht="13.8" x14ac:dyDescent="0.3">
      <c r="A82" s="166" t="s">
        <v>128</v>
      </c>
      <c r="B82" s="164"/>
      <c r="C82" s="164"/>
      <c r="D82" s="164"/>
      <c r="E82" s="164"/>
      <c r="F82" s="164"/>
      <c r="M82" s="96" t="s">
        <v>521</v>
      </c>
      <c r="O82" s="170"/>
      <c r="P82" s="171"/>
      <c r="Q82" s="162"/>
    </row>
    <row r="83" spans="1:35" ht="13.8" x14ac:dyDescent="0.3">
      <c r="A83" s="166" t="s">
        <v>129</v>
      </c>
      <c r="B83" s="164"/>
      <c r="C83" s="164"/>
      <c r="D83" s="164"/>
      <c r="E83" s="164"/>
      <c r="F83" s="164"/>
      <c r="M83" s="96" t="s">
        <v>522</v>
      </c>
      <c r="O83" s="170"/>
      <c r="P83" s="171"/>
      <c r="Q83" s="162"/>
    </row>
    <row r="84" spans="1:35" ht="13.8" x14ac:dyDescent="0.3">
      <c r="A84" s="166" t="s">
        <v>130</v>
      </c>
      <c r="B84" s="164"/>
      <c r="C84" s="164"/>
      <c r="D84" s="164"/>
      <c r="E84" s="164"/>
      <c r="F84" s="164"/>
      <c r="M84" s="96" t="s">
        <v>523</v>
      </c>
      <c r="O84" s="170"/>
      <c r="P84" s="171"/>
      <c r="Q84" s="162"/>
    </row>
    <row r="85" spans="1:35" ht="13.8" x14ac:dyDescent="0.3">
      <c r="A85" s="166" t="s">
        <v>131</v>
      </c>
      <c r="B85" s="164"/>
      <c r="C85" s="164"/>
      <c r="D85" s="164"/>
      <c r="E85" s="164"/>
      <c r="F85" s="164"/>
      <c r="M85" s="96" t="s">
        <v>524</v>
      </c>
      <c r="O85" s="170"/>
      <c r="P85" s="171"/>
      <c r="Q85" s="162"/>
    </row>
    <row r="86" spans="1:35" ht="13.8" x14ac:dyDescent="0.3">
      <c r="A86" s="166" t="s">
        <v>132</v>
      </c>
      <c r="B86" s="164"/>
      <c r="C86" s="164"/>
      <c r="D86" s="164"/>
      <c r="E86" s="164"/>
      <c r="F86" s="164"/>
      <c r="M86" s="96" t="s">
        <v>525</v>
      </c>
      <c r="O86" s="170"/>
      <c r="P86" s="171"/>
      <c r="Q86" s="162"/>
    </row>
    <row r="87" spans="1:35" ht="13.8" x14ac:dyDescent="0.3">
      <c r="A87" s="166" t="s">
        <v>133</v>
      </c>
      <c r="B87" s="164"/>
      <c r="C87" s="164"/>
      <c r="D87" s="164"/>
      <c r="E87" s="164"/>
      <c r="F87" s="164"/>
      <c r="M87" s="96" t="s">
        <v>526</v>
      </c>
      <c r="O87" s="172"/>
      <c r="P87" s="173"/>
      <c r="Q87" s="162"/>
    </row>
    <row r="88" spans="1:35" ht="13.8" x14ac:dyDescent="0.3">
      <c r="A88" s="166" t="s">
        <v>134</v>
      </c>
      <c r="B88" s="164"/>
      <c r="C88" s="164"/>
      <c r="D88" s="164"/>
      <c r="E88" s="164"/>
      <c r="F88" s="164"/>
      <c r="M88" s="96" t="s">
        <v>527</v>
      </c>
      <c r="O88" s="174"/>
      <c r="P88" s="175"/>
      <c r="Q88" s="162"/>
    </row>
    <row r="89" spans="1:35" ht="13.8" x14ac:dyDescent="0.3">
      <c r="A89" s="166" t="s">
        <v>135</v>
      </c>
      <c r="B89" s="164"/>
      <c r="C89" s="164"/>
      <c r="D89" s="164"/>
      <c r="E89" s="164"/>
      <c r="F89" s="164"/>
      <c r="M89" s="96" t="s">
        <v>34</v>
      </c>
      <c r="O89" s="172"/>
      <c r="P89" s="173"/>
      <c r="Q89" s="162"/>
    </row>
    <row r="90" spans="1:35" ht="13.8" x14ac:dyDescent="0.3">
      <c r="A90" s="166" t="s">
        <v>136</v>
      </c>
      <c r="B90" s="164"/>
      <c r="C90" s="164"/>
      <c r="D90" s="164"/>
      <c r="E90" s="164"/>
      <c r="F90" s="164"/>
      <c r="O90" s="176"/>
      <c r="P90" s="175"/>
      <c r="Q90" s="162"/>
    </row>
    <row r="91" spans="1:35" ht="13.8" x14ac:dyDescent="0.3">
      <c r="A91" s="166" t="s">
        <v>137</v>
      </c>
      <c r="B91" s="164"/>
      <c r="C91" s="164"/>
      <c r="D91" s="164"/>
      <c r="E91" s="164"/>
      <c r="F91" s="164"/>
      <c r="O91" s="176"/>
      <c r="P91" s="173"/>
      <c r="Q91" s="162"/>
    </row>
    <row r="92" spans="1:35" ht="13.8" x14ac:dyDescent="0.3">
      <c r="A92" s="166" t="s">
        <v>138</v>
      </c>
      <c r="B92" s="164"/>
      <c r="C92" s="164"/>
      <c r="D92" s="164"/>
      <c r="E92" s="164"/>
      <c r="F92" s="164"/>
      <c r="N92" s="168" t="s">
        <v>585</v>
      </c>
      <c r="O92" s="176"/>
      <c r="P92" s="173"/>
      <c r="Q92" s="162"/>
    </row>
    <row r="93" spans="1:35" ht="13.8" x14ac:dyDescent="0.3">
      <c r="A93" s="166" t="s">
        <v>139</v>
      </c>
      <c r="B93" s="164"/>
      <c r="C93" s="164"/>
      <c r="D93" s="164"/>
      <c r="E93" s="164"/>
      <c r="F93" s="164"/>
      <c r="O93" s="176"/>
      <c r="P93" s="173"/>
      <c r="Q93" s="162"/>
    </row>
    <row r="94" spans="1:35" ht="15.6" x14ac:dyDescent="0.3">
      <c r="A94" s="166" t="s">
        <v>140</v>
      </c>
      <c r="B94" s="164"/>
      <c r="C94" s="164"/>
      <c r="D94" s="164"/>
      <c r="E94" s="164"/>
      <c r="F94" s="164"/>
      <c r="N94" s="74" t="s">
        <v>591</v>
      </c>
      <c r="O94" s="74"/>
      <c r="P94" s="177"/>
      <c r="Q94" s="177"/>
      <c r="R94" s="177"/>
      <c r="S94" s="177"/>
      <c r="T94" s="177"/>
      <c r="U94" s="177"/>
      <c r="V94" s="177"/>
      <c r="W94" s="177"/>
    </row>
    <row r="95" spans="1:35" ht="18.600000000000001" x14ac:dyDescent="0.3">
      <c r="A95" s="166" t="s">
        <v>141</v>
      </c>
      <c r="B95" s="164"/>
      <c r="C95" s="164"/>
      <c r="D95" s="164"/>
      <c r="E95" s="164"/>
      <c r="F95" s="164"/>
      <c r="M95" s="178"/>
      <c r="N95" s="75"/>
      <c r="O95" s="179"/>
      <c r="P95" s="180"/>
      <c r="Q95" s="178"/>
      <c r="R95" s="178"/>
      <c r="S95" s="178"/>
      <c r="T95" s="178"/>
      <c r="U95" s="178"/>
      <c r="V95" s="178"/>
      <c r="W95" s="178"/>
    </row>
    <row r="96" spans="1:35" ht="18.600000000000001" x14ac:dyDescent="0.3">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492</v>
      </c>
      <c r="B446" s="164"/>
      <c r="C446" s="164"/>
      <c r="D446" s="164"/>
      <c r="E446" s="164"/>
      <c r="F446" s="164"/>
      <c r="N446" s="266"/>
      <c r="O446" s="266"/>
      <c r="X446" s="100"/>
      <c r="Y446" s="100"/>
      <c r="Z446" s="100"/>
      <c r="AA446" s="100"/>
    </row>
    <row r="447" spans="1:44" ht="15.6" x14ac:dyDescent="0.3">
      <c r="A447" s="166" t="s">
        <v>493</v>
      </c>
      <c r="B447" s="164"/>
      <c r="C447" s="164"/>
      <c r="D447" s="164"/>
      <c r="E447" s="164"/>
      <c r="F447" s="164"/>
      <c r="N447" s="266"/>
      <c r="O447" s="266"/>
      <c r="X447" s="100"/>
      <c r="Y447" s="100"/>
      <c r="Z447" s="100"/>
      <c r="AA447" s="100"/>
    </row>
    <row r="448" spans="1:44" ht="15.6" x14ac:dyDescent="0.3">
      <c r="A448" s="166" t="s">
        <v>494</v>
      </c>
      <c r="B448" s="164"/>
      <c r="C448" s="164"/>
      <c r="D448" s="164"/>
      <c r="E448" s="164"/>
      <c r="F448" s="164"/>
      <c r="N448" s="266"/>
      <c r="O448" s="266"/>
      <c r="X448" s="100"/>
      <c r="Y448" s="100"/>
      <c r="Z448" s="100"/>
      <c r="AA448" s="100"/>
    </row>
    <row r="449" spans="1:27" ht="15.6" x14ac:dyDescent="0.3">
      <c r="A449" s="166" t="s">
        <v>495</v>
      </c>
      <c r="B449" s="164"/>
      <c r="C449" s="164"/>
      <c r="D449" s="164"/>
      <c r="E449" s="164"/>
      <c r="F449" s="164"/>
      <c r="N449" s="266"/>
      <c r="O449" s="266"/>
      <c r="X449" s="100"/>
      <c r="Y449" s="100"/>
      <c r="Z449" s="100"/>
      <c r="AA449" s="100"/>
    </row>
    <row r="450" spans="1:27" ht="15.6" x14ac:dyDescent="0.3">
      <c r="A450" s="166" t="s">
        <v>496</v>
      </c>
      <c r="B450" s="164"/>
      <c r="C450" s="164"/>
      <c r="D450" s="164"/>
      <c r="E450" s="164"/>
      <c r="F450" s="164"/>
      <c r="N450" s="266"/>
      <c r="O450" s="266"/>
      <c r="X450" s="100"/>
      <c r="Y450" s="100"/>
      <c r="Z450" s="100"/>
      <c r="AA450" s="100"/>
    </row>
    <row r="451" spans="1:27" ht="15.6" x14ac:dyDescent="0.3">
      <c r="A451" s="166" t="s">
        <v>497</v>
      </c>
      <c r="B451" s="164"/>
      <c r="C451" s="164"/>
      <c r="D451" s="164"/>
      <c r="E451" s="164"/>
      <c r="F451" s="164"/>
      <c r="N451" s="266"/>
      <c r="O451" s="266"/>
      <c r="X451" s="100"/>
      <c r="Y451" s="100"/>
      <c r="Z451" s="100"/>
      <c r="AA451" s="100"/>
    </row>
    <row r="452" spans="1:27" ht="15.6" x14ac:dyDescent="0.3">
      <c r="A452" s="166" t="s">
        <v>498</v>
      </c>
      <c r="B452" s="164"/>
      <c r="C452" s="164"/>
      <c r="D452" s="164"/>
      <c r="E452" s="164"/>
      <c r="F452" s="164"/>
      <c r="N452" s="266"/>
      <c r="O452" s="266"/>
      <c r="X452" s="100"/>
      <c r="Y452" s="100"/>
      <c r="Z452" s="100"/>
      <c r="AA452" s="100"/>
    </row>
    <row r="453" spans="1:27" ht="15.6" x14ac:dyDescent="0.3">
      <c r="A453" s="166" t="s">
        <v>499</v>
      </c>
      <c r="B453" s="164"/>
      <c r="C453" s="164"/>
      <c r="D453" s="164"/>
      <c r="E453" s="164"/>
      <c r="F453" s="164"/>
      <c r="N453" s="266"/>
      <c r="O453" s="266"/>
      <c r="X453" s="100"/>
      <c r="Y453" s="100"/>
      <c r="Z453" s="100"/>
      <c r="AA453" s="100"/>
    </row>
    <row r="454" spans="1:27" ht="15.6" x14ac:dyDescent="0.3">
      <c r="A454" s="166" t="s">
        <v>500</v>
      </c>
      <c r="B454" s="164"/>
      <c r="C454" s="164"/>
      <c r="D454" s="164"/>
      <c r="E454" s="164"/>
      <c r="F454" s="164"/>
      <c r="N454" s="266"/>
      <c r="O454" s="266"/>
      <c r="X454" s="100"/>
      <c r="Y454" s="100"/>
      <c r="Z454" s="100"/>
      <c r="AA454" s="100"/>
    </row>
    <row r="455" spans="1:27" ht="15.6" x14ac:dyDescent="0.3">
      <c r="A455" s="166" t="s">
        <v>501</v>
      </c>
      <c r="B455" s="164"/>
      <c r="C455" s="164"/>
      <c r="D455" s="164"/>
      <c r="E455" s="164"/>
      <c r="F455" s="164"/>
      <c r="N455" s="266"/>
      <c r="O455" s="266"/>
      <c r="X455" s="100"/>
      <c r="Y455" s="100"/>
      <c r="Z455" s="100"/>
      <c r="AA455" s="100"/>
    </row>
    <row r="456" spans="1:27" x14ac:dyDescent="0.25">
      <c r="A456" s="166" t="s">
        <v>502</v>
      </c>
      <c r="B456" s="164"/>
      <c r="C456" s="164"/>
      <c r="D456" s="164"/>
      <c r="E456" s="164"/>
      <c r="F456" s="164"/>
    </row>
    <row r="457" spans="1:27" x14ac:dyDescent="0.25">
      <c r="A457" s="166" t="s">
        <v>503</v>
      </c>
      <c r="B457" s="164"/>
      <c r="C457" s="164"/>
      <c r="D457" s="164"/>
      <c r="E457" s="164"/>
      <c r="F457" s="164"/>
    </row>
    <row r="458" spans="1:27" x14ac:dyDescent="0.25">
      <c r="A458" s="166" t="s">
        <v>504</v>
      </c>
      <c r="B458" s="164"/>
      <c r="C458" s="164"/>
      <c r="D458" s="164"/>
      <c r="E458" s="164"/>
      <c r="F458" s="164"/>
    </row>
    <row r="459" spans="1:27" x14ac:dyDescent="0.25">
      <c r="A459" s="166" t="s">
        <v>505</v>
      </c>
      <c r="B459" s="164"/>
      <c r="C459" s="164"/>
      <c r="D459" s="164"/>
      <c r="E459" s="164"/>
      <c r="F459" s="164"/>
    </row>
    <row r="460" spans="1:27" x14ac:dyDescent="0.25">
      <c r="A460" s="166" t="s">
        <v>506</v>
      </c>
      <c r="B460" s="164"/>
      <c r="C460" s="164"/>
      <c r="D460" s="164"/>
      <c r="E460" s="164"/>
      <c r="F460" s="164"/>
    </row>
    <row r="461" spans="1:27" x14ac:dyDescent="0.25">
      <c r="A461" s="166" t="s">
        <v>507</v>
      </c>
      <c r="B461" s="164"/>
      <c r="C461" s="164"/>
      <c r="D461" s="164"/>
      <c r="E461" s="164"/>
      <c r="F461" s="164"/>
    </row>
    <row r="462" spans="1:27" x14ac:dyDescent="0.25">
      <c r="A462" s="166" t="s">
        <v>508</v>
      </c>
      <c r="B462" s="164"/>
      <c r="C462" s="164"/>
      <c r="D462" s="164"/>
      <c r="E462" s="164"/>
      <c r="F462" s="164"/>
    </row>
    <row r="463" spans="1:27" x14ac:dyDescent="0.25">
      <c r="A463" s="166" t="s">
        <v>509</v>
      </c>
      <c r="B463" s="164"/>
      <c r="C463" s="164"/>
      <c r="D463" s="164"/>
      <c r="E463" s="164"/>
      <c r="F463" s="164"/>
    </row>
    <row r="464" spans="1:27" x14ac:dyDescent="0.25">
      <c r="A464" s="166" t="s">
        <v>510</v>
      </c>
      <c r="B464" s="164"/>
      <c r="C464" s="164"/>
      <c r="D464" s="164"/>
      <c r="E464" s="164"/>
      <c r="F464" s="164"/>
    </row>
    <row r="465" spans="1:6" x14ac:dyDescent="0.25">
      <c r="A465" s="166" t="s">
        <v>511</v>
      </c>
      <c r="B465" s="164"/>
      <c r="C465" s="164"/>
      <c r="D465" s="164"/>
      <c r="E465" s="164"/>
      <c r="F465" s="164"/>
    </row>
    <row r="466" spans="1:6" x14ac:dyDescent="0.25">
      <c r="A466" s="166" t="s">
        <v>512</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20</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27</v>
      </c>
      <c r="F10" s="398">
        <f>'Yr1 Req'!F10:N10</f>
        <v>0</v>
      </c>
      <c r="G10" s="398"/>
      <c r="H10" s="398"/>
      <c r="I10" s="398"/>
      <c r="J10" s="398"/>
      <c r="K10" s="398"/>
      <c r="L10" s="398"/>
      <c r="M10" s="398"/>
      <c r="N10" s="398"/>
      <c r="O10" s="109"/>
      <c r="P10" s="109"/>
      <c r="Q10" s="109"/>
      <c r="R10" s="109"/>
      <c r="S10" s="109"/>
      <c r="T10" s="110" t="s">
        <v>28</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29</v>
      </c>
      <c r="F11" s="408">
        <f>'Yr1 Req'!F11:N11</f>
        <v>0</v>
      </c>
      <c r="G11" s="408"/>
      <c r="H11" s="408"/>
      <c r="I11" s="408"/>
      <c r="J11" s="408"/>
      <c r="K11" s="408"/>
      <c r="L11" s="408"/>
      <c r="M11" s="408"/>
      <c r="N11" s="408"/>
      <c r="O11" s="109"/>
      <c r="P11" s="109"/>
      <c r="Q11" s="109"/>
      <c r="R11" s="109"/>
      <c r="S11" s="109"/>
      <c r="T11" s="110" t="s">
        <v>30</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31</v>
      </c>
      <c r="F12" s="408">
        <f>'Yr1 Req'!F12:N12</f>
        <v>0</v>
      </c>
      <c r="G12" s="408"/>
      <c r="H12" s="408"/>
      <c r="I12" s="408"/>
      <c r="J12" s="408"/>
      <c r="K12" s="408"/>
      <c r="L12" s="408"/>
      <c r="M12" s="408"/>
      <c r="N12" s="408"/>
      <c r="O12" s="109"/>
      <c r="P12" s="109"/>
      <c r="Q12" s="109"/>
      <c r="R12" s="109"/>
      <c r="S12" s="109"/>
      <c r="T12" s="110" t="s">
        <v>32</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911</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33</v>
      </c>
      <c r="B15" s="109"/>
      <c r="C15" s="109"/>
      <c r="D15" s="109"/>
      <c r="E15" s="109"/>
      <c r="F15" s="120"/>
      <c r="G15" s="121" t="s">
        <v>24</v>
      </c>
      <c r="H15" s="105" t="s">
        <v>34</v>
      </c>
      <c r="I15" s="105"/>
      <c r="J15" s="105"/>
      <c r="K15" s="105"/>
      <c r="L15" s="121" t="s">
        <v>24</v>
      </c>
      <c r="M15" s="105" t="s">
        <v>912</v>
      </c>
      <c r="N15" s="122"/>
      <c r="O15" s="105"/>
      <c r="P15" s="123" t="s">
        <v>24</v>
      </c>
      <c r="Q15" s="105" t="s">
        <v>913</v>
      </c>
      <c r="R15" s="105"/>
      <c r="S15" s="120"/>
      <c r="T15" s="121" t="s">
        <v>24</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914</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 customHeight="1" x14ac:dyDescent="0.25">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 customHeight="1" x14ac:dyDescent="0.25">
      <c r="A20" s="133"/>
      <c r="B20" s="109"/>
      <c r="C20" s="109"/>
      <c r="D20" s="110"/>
      <c r="E20" s="110" t="s">
        <v>24</v>
      </c>
      <c r="F20" s="105" t="s">
        <v>42</v>
      </c>
      <c r="G20" s="105"/>
      <c r="H20" s="135"/>
      <c r="I20" s="113"/>
      <c r="J20" s="121" t="s">
        <v>24</v>
      </c>
      <c r="K20" s="105" t="s">
        <v>43</v>
      </c>
      <c r="L20" s="105"/>
      <c r="M20" s="105"/>
      <c r="N20" s="113"/>
      <c r="O20" s="136" t="s">
        <v>44</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 customHeight="1" x14ac:dyDescent="0.25">
      <c r="A21" s="108"/>
      <c r="B21" s="109"/>
      <c r="C21" s="109"/>
      <c r="D21" s="109"/>
      <c r="E21" s="109"/>
      <c r="F21" s="109"/>
      <c r="G21" s="109"/>
      <c r="H21" s="110" t="s">
        <v>20</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 customHeight="1" x14ac:dyDescent="0.25">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 customHeight="1" x14ac:dyDescent="0.25">
      <c r="A23" s="108"/>
      <c r="B23" s="109"/>
      <c r="C23" s="109"/>
      <c r="D23" s="109"/>
      <c r="E23" s="110" t="s">
        <v>51</v>
      </c>
      <c r="F23" s="396">
        <f>'Yr2 Req'!F23:L23</f>
        <v>0</v>
      </c>
      <c r="G23" s="396"/>
      <c r="H23" s="396"/>
      <c r="I23" s="396"/>
      <c r="J23" s="396"/>
      <c r="K23" s="396"/>
      <c r="L23" s="396"/>
      <c r="M23" s="105"/>
      <c r="N23" s="109"/>
      <c r="O23" s="109"/>
      <c r="P23" s="109"/>
      <c r="Q23" s="109"/>
      <c r="R23" s="109"/>
      <c r="S23" s="109"/>
      <c r="T23" s="110" t="s">
        <v>915</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 customHeight="1" x14ac:dyDescent="0.25">
      <c r="A24" s="108"/>
      <c r="B24" s="109"/>
      <c r="C24" s="109"/>
      <c r="D24" s="109"/>
      <c r="E24" s="110" t="s">
        <v>54</v>
      </c>
      <c r="F24" s="396"/>
      <c r="G24" s="396"/>
      <c r="H24" s="396"/>
      <c r="I24" s="396"/>
      <c r="J24" s="396"/>
      <c r="K24" s="396"/>
      <c r="L24" s="396"/>
      <c r="M24" s="105"/>
      <c r="N24" s="109"/>
      <c r="O24" s="109"/>
      <c r="P24" s="109"/>
      <c r="Q24" s="109"/>
      <c r="R24" s="109"/>
      <c r="S24" s="109"/>
      <c r="T24" s="110" t="s">
        <v>55</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 customHeight="1" x14ac:dyDescent="0.25">
      <c r="A25" s="108"/>
      <c r="B25" s="109"/>
      <c r="C25" s="109"/>
      <c r="D25" s="109"/>
      <c r="E25" s="110" t="s">
        <v>58</v>
      </c>
      <c r="F25" s="396"/>
      <c r="G25" s="396"/>
      <c r="H25" s="396"/>
      <c r="I25" s="396"/>
      <c r="J25" s="396"/>
      <c r="K25" s="396"/>
      <c r="L25" s="396"/>
      <c r="M25" s="105"/>
      <c r="N25" s="109"/>
      <c r="O25" s="109"/>
      <c r="P25" s="109"/>
      <c r="Q25" s="109"/>
      <c r="R25" s="109"/>
      <c r="S25" s="109"/>
      <c r="T25" s="110" t="s">
        <v>59</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 customHeight="1" x14ac:dyDescent="0.25">
      <c r="A26" s="108"/>
      <c r="B26" s="109"/>
      <c r="C26" s="109"/>
      <c r="D26" s="109"/>
      <c r="E26" s="110" t="s">
        <v>62</v>
      </c>
      <c r="F26" s="396"/>
      <c r="G26" s="396"/>
      <c r="H26" s="396"/>
      <c r="I26" s="396"/>
      <c r="J26" s="396"/>
      <c r="K26" s="396"/>
      <c r="L26" s="396"/>
      <c r="M26" s="105"/>
      <c r="N26" s="109"/>
      <c r="O26" s="109"/>
      <c r="P26" s="109"/>
      <c r="Q26" s="109"/>
      <c r="R26" s="109"/>
      <c r="S26" s="109"/>
      <c r="T26" s="110" t="s">
        <v>63</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64</v>
      </c>
      <c r="F27" s="396"/>
      <c r="G27" s="396"/>
      <c r="H27" s="396"/>
      <c r="I27" s="396"/>
      <c r="J27" s="396"/>
      <c r="K27" s="396"/>
      <c r="L27" s="396"/>
      <c r="M27" s="105"/>
      <c r="N27" s="109"/>
      <c r="O27" s="109"/>
      <c r="P27" s="109"/>
      <c r="Q27" s="109"/>
      <c r="R27" s="109"/>
      <c r="S27" s="109"/>
      <c r="T27" s="110" t="s">
        <v>65</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31</v>
      </c>
      <c r="F28" s="396"/>
      <c r="G28" s="396"/>
      <c r="H28" s="396"/>
      <c r="I28" s="396"/>
      <c r="J28" s="396"/>
      <c r="K28" s="396"/>
      <c r="L28" s="396"/>
      <c r="M28" s="105"/>
      <c r="N28" s="109"/>
      <c r="O28" s="109"/>
      <c r="P28" s="109"/>
      <c r="Q28" s="109"/>
      <c r="R28" s="109"/>
      <c r="S28" s="109"/>
      <c r="T28" s="110" t="s">
        <v>66</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67</v>
      </c>
      <c r="F29" s="396"/>
      <c r="G29" s="396"/>
      <c r="H29" s="396"/>
      <c r="I29" s="396"/>
      <c r="J29" s="396"/>
      <c r="K29" s="396"/>
      <c r="L29" s="396"/>
      <c r="M29" s="105"/>
      <c r="N29" s="109"/>
      <c r="O29" s="109"/>
      <c r="P29" s="109"/>
      <c r="Q29" s="109"/>
      <c r="R29" s="109"/>
      <c r="S29" s="109"/>
      <c r="T29" s="110" t="s">
        <v>68</v>
      </c>
      <c r="U29" s="396"/>
      <c r="V29" s="396"/>
      <c r="W29" s="396"/>
      <c r="X29" s="396"/>
      <c r="Y29" s="396"/>
      <c r="Z29" s="397"/>
      <c r="AA29" s="107"/>
      <c r="AB29" s="107"/>
      <c r="AC29" s="107"/>
      <c r="AD29" s="107"/>
      <c r="AE29" s="107"/>
      <c r="AF29" s="107"/>
      <c r="AG29" s="107"/>
      <c r="AH29" s="107"/>
      <c r="AI29" s="107"/>
      <c r="AJ29" s="107"/>
      <c r="AK29" s="107"/>
      <c r="AL29" s="107"/>
      <c r="AM29" s="107"/>
      <c r="AN29" s="107"/>
      <c r="AO29" s="107" t="s">
        <v>36</v>
      </c>
      <c r="AP29" s="107">
        <v>660531</v>
      </c>
    </row>
    <row r="30" spans="1:46" ht="15.9" customHeight="1" x14ac:dyDescent="0.25">
      <c r="A30" s="108"/>
      <c r="B30" s="109"/>
      <c r="C30" s="109"/>
      <c r="D30" s="109"/>
      <c r="E30" s="110" t="s">
        <v>69</v>
      </c>
      <c r="F30" s="396"/>
      <c r="G30" s="396"/>
      <c r="H30" s="396"/>
      <c r="I30" s="396"/>
      <c r="J30" s="396"/>
      <c r="K30" s="396"/>
      <c r="L30" s="396"/>
      <c r="M30" s="105"/>
      <c r="N30" s="109"/>
      <c r="O30" s="109"/>
      <c r="P30" s="109"/>
      <c r="Q30" s="109"/>
      <c r="R30" s="109"/>
      <c r="S30" s="109"/>
      <c r="T30" s="110" t="s">
        <v>70</v>
      </c>
      <c r="U30" s="396"/>
      <c r="V30" s="396"/>
      <c r="W30" s="396"/>
      <c r="X30" s="396"/>
      <c r="Y30" s="396"/>
      <c r="Z30" s="397"/>
      <c r="AA30" s="107"/>
      <c r="AB30" s="107"/>
      <c r="AC30" s="107"/>
      <c r="AD30" s="107"/>
      <c r="AE30" s="107"/>
      <c r="AF30" s="107"/>
      <c r="AG30" s="107"/>
      <c r="AH30" s="107"/>
      <c r="AI30" s="107"/>
      <c r="AJ30" s="107"/>
      <c r="AK30" s="107"/>
      <c r="AL30" s="107"/>
      <c r="AM30" s="107"/>
      <c r="AN30" s="107"/>
      <c r="AO30" s="107" t="s">
        <v>45</v>
      </c>
      <c r="AP30" s="107" t="e">
        <f>#REF!+1</f>
        <v>#REF!</v>
      </c>
    </row>
    <row r="31" spans="1:46" ht="15.9" customHeight="1" x14ac:dyDescent="0.25">
      <c r="A31" s="108"/>
      <c r="B31" s="109"/>
      <c r="C31" s="109"/>
      <c r="D31" s="109"/>
      <c r="E31" s="110" t="s">
        <v>71</v>
      </c>
      <c r="F31" s="396"/>
      <c r="G31" s="396"/>
      <c r="H31" s="396"/>
      <c r="I31" s="396"/>
      <c r="J31" s="396"/>
      <c r="K31" s="396"/>
      <c r="L31" s="396"/>
      <c r="M31" s="105"/>
      <c r="N31" s="109"/>
      <c r="O31" s="138"/>
      <c r="P31" s="138"/>
      <c r="Q31" s="109"/>
      <c r="R31" s="109"/>
      <c r="S31" s="109"/>
      <c r="T31" s="110" t="s">
        <v>544</v>
      </c>
      <c r="U31" s="396"/>
      <c r="V31" s="396"/>
      <c r="W31" s="396"/>
      <c r="X31" s="396"/>
      <c r="Y31" s="396"/>
      <c r="Z31" s="397"/>
      <c r="AA31" s="107"/>
      <c r="AB31" s="107"/>
      <c r="AC31" s="107"/>
      <c r="AD31" s="107"/>
      <c r="AE31" s="107"/>
      <c r="AF31" s="107"/>
      <c r="AG31" s="107"/>
      <c r="AH31" s="107"/>
      <c r="AI31" s="107"/>
      <c r="AJ31" s="107"/>
      <c r="AK31" s="107"/>
      <c r="AL31" s="107"/>
      <c r="AM31" s="107"/>
      <c r="AN31" s="107"/>
      <c r="AO31" s="107" t="s">
        <v>49</v>
      </c>
      <c r="AP31" s="107" t="e">
        <v>#REF!</v>
      </c>
    </row>
    <row r="32" spans="1:46" ht="15.9" customHeight="1" x14ac:dyDescent="0.25">
      <c r="A32" s="108"/>
      <c r="B32" s="109"/>
      <c r="C32" s="109"/>
      <c r="D32" s="109"/>
      <c r="E32" s="110" t="s">
        <v>72</v>
      </c>
      <c r="F32" s="396"/>
      <c r="G32" s="396"/>
      <c r="H32" s="396"/>
      <c r="I32" s="396"/>
      <c r="J32" s="396"/>
      <c r="K32" s="396"/>
      <c r="L32" s="396"/>
      <c r="M32" s="105"/>
      <c r="N32" s="109"/>
      <c r="O32" s="109"/>
      <c r="P32" s="109"/>
      <c r="Q32" s="138"/>
      <c r="R32" s="138"/>
      <c r="S32" s="138"/>
      <c r="T32" s="139" t="s">
        <v>545</v>
      </c>
      <c r="U32" s="396"/>
      <c r="V32" s="396"/>
      <c r="W32" s="396"/>
      <c r="X32" s="396"/>
      <c r="Y32" s="396"/>
      <c r="Z32" s="397"/>
      <c r="AA32" s="107"/>
      <c r="AB32" s="107"/>
      <c r="AC32" s="107"/>
      <c r="AD32" s="107"/>
      <c r="AE32" s="107"/>
      <c r="AF32" s="107"/>
      <c r="AG32" s="107"/>
      <c r="AH32" s="107"/>
      <c r="AI32" s="107"/>
      <c r="AJ32" s="107"/>
      <c r="AK32" s="107"/>
      <c r="AL32" s="107"/>
      <c r="AM32" s="107"/>
      <c r="AN32" s="107"/>
      <c r="AO32" s="107" t="s">
        <v>52</v>
      </c>
      <c r="AP32" s="107" t="e">
        <v>#REF!</v>
      </c>
    </row>
    <row r="33" spans="1:42" ht="15.9" customHeight="1" x14ac:dyDescent="0.25">
      <c r="A33" s="140"/>
      <c r="B33" s="138"/>
      <c r="C33" s="138"/>
      <c r="D33" s="138"/>
      <c r="E33" s="139" t="s">
        <v>546</v>
      </c>
      <c r="F33" s="396"/>
      <c r="G33" s="396"/>
      <c r="H33" s="396"/>
      <c r="I33" s="396"/>
      <c r="J33" s="396"/>
      <c r="K33" s="396"/>
      <c r="L33" s="396"/>
      <c r="M33" s="105"/>
      <c r="N33" s="109"/>
      <c r="O33" s="109"/>
      <c r="P33" s="109"/>
      <c r="Q33" s="109"/>
      <c r="R33" s="109"/>
      <c r="S33" s="109"/>
      <c r="T33" s="110" t="s">
        <v>73</v>
      </c>
      <c r="U33" s="396"/>
      <c r="V33" s="396"/>
      <c r="W33" s="396"/>
      <c r="X33" s="396"/>
      <c r="Y33" s="396"/>
      <c r="Z33" s="397"/>
      <c r="AA33" s="107"/>
      <c r="AB33" s="107"/>
      <c r="AC33" s="107"/>
      <c r="AD33" s="107"/>
      <c r="AE33" s="107"/>
      <c r="AF33" s="107"/>
      <c r="AG33" s="107"/>
      <c r="AH33" s="107"/>
      <c r="AI33" s="107"/>
      <c r="AJ33" s="107"/>
      <c r="AK33" s="107"/>
      <c r="AL33" s="107"/>
      <c r="AM33" s="107"/>
      <c r="AN33" s="107"/>
      <c r="AO33" s="107" t="s">
        <v>56</v>
      </c>
      <c r="AP33" s="107" t="e">
        <v>#REF!</v>
      </c>
    </row>
    <row r="34" spans="1:42" ht="15.9" customHeight="1" x14ac:dyDescent="0.25">
      <c r="A34" s="108"/>
      <c r="B34" s="109"/>
      <c r="C34" s="109"/>
      <c r="D34" s="109"/>
      <c r="E34" s="110" t="s">
        <v>74</v>
      </c>
      <c r="F34" s="396"/>
      <c r="G34" s="396"/>
      <c r="H34" s="396"/>
      <c r="I34" s="396"/>
      <c r="J34" s="396"/>
      <c r="K34" s="396"/>
      <c r="L34" s="396"/>
      <c r="M34" s="105"/>
      <c r="N34" s="109"/>
      <c r="O34" s="109"/>
      <c r="P34" s="109"/>
      <c r="Q34" s="109"/>
      <c r="R34" s="109"/>
      <c r="S34" s="109"/>
      <c r="T34" s="110" t="s">
        <v>75</v>
      </c>
      <c r="U34" s="396"/>
      <c r="V34" s="396"/>
      <c r="W34" s="396"/>
      <c r="X34" s="396"/>
      <c r="Y34" s="396"/>
      <c r="Z34" s="397"/>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76</v>
      </c>
      <c r="H36" s="109"/>
      <c r="I36" s="110" t="s">
        <v>77</v>
      </c>
      <c r="J36" s="398"/>
      <c r="K36" s="398"/>
      <c r="L36" s="142" t="s">
        <v>78</v>
      </c>
      <c r="M36" s="398"/>
      <c r="N36" s="398"/>
      <c r="O36" s="142" t="s">
        <v>79</v>
      </c>
      <c r="P36" s="398"/>
      <c r="Q36" s="398"/>
      <c r="R36" s="142" t="s">
        <v>80</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 customHeight="1" x14ac:dyDescent="0.3">
      <c r="A39" s="148" t="s">
        <v>82</v>
      </c>
      <c r="B39" s="105"/>
      <c r="C39" s="109"/>
      <c r="D39" s="109"/>
      <c r="E39" s="109"/>
      <c r="F39" s="109"/>
      <c r="G39" s="109"/>
      <c r="H39" s="110" t="s">
        <v>83</v>
      </c>
      <c r="I39" s="105"/>
      <c r="J39" s="116"/>
      <c r="K39" s="380"/>
      <c r="L39" s="380"/>
      <c r="M39" s="380"/>
      <c r="N39" s="380"/>
      <c r="O39" s="380"/>
      <c r="P39" s="380"/>
      <c r="Q39" s="380"/>
      <c r="R39" s="380"/>
      <c r="S39" s="380"/>
      <c r="T39" s="105"/>
      <c r="U39" s="110" t="s">
        <v>84</v>
      </c>
      <c r="V39" s="391"/>
      <c r="W39" s="391"/>
      <c r="X39" s="391"/>
      <c r="Y39" s="391"/>
      <c r="Z39" s="392"/>
    </row>
    <row r="40" spans="1:42" ht="15.9" customHeight="1" x14ac:dyDescent="0.3">
      <c r="A40" s="148" t="s">
        <v>85</v>
      </c>
      <c r="B40" s="105"/>
      <c r="C40" s="109"/>
      <c r="D40" s="109"/>
      <c r="E40" s="109"/>
      <c r="F40" s="109"/>
      <c r="G40" s="109"/>
      <c r="H40" s="110" t="s">
        <v>86</v>
      </c>
      <c r="I40" s="116"/>
      <c r="J40" s="116"/>
      <c r="K40" s="370"/>
      <c r="L40" s="370"/>
      <c r="M40" s="370"/>
      <c r="N40" s="370"/>
      <c r="O40" s="370"/>
      <c r="P40" s="370"/>
      <c r="Q40" s="370"/>
      <c r="R40" s="370"/>
      <c r="S40" s="370"/>
      <c r="T40" s="105"/>
      <c r="U40" s="110" t="s">
        <v>84</v>
      </c>
      <c r="V40" s="386"/>
      <c r="W40" s="386"/>
      <c r="X40" s="386"/>
      <c r="Y40" s="386"/>
      <c r="Z40" s="387"/>
    </row>
    <row r="41" spans="1:42" ht="15.9" customHeight="1" x14ac:dyDescent="0.3">
      <c r="A41" s="148" t="s">
        <v>87</v>
      </c>
      <c r="B41" s="105"/>
      <c r="C41" s="109"/>
      <c r="D41" s="105"/>
      <c r="E41" s="109"/>
      <c r="F41" s="105"/>
      <c r="G41" s="105"/>
      <c r="H41" s="105"/>
      <c r="I41" s="105"/>
      <c r="J41" s="110" t="s">
        <v>88</v>
      </c>
      <c r="K41" s="425"/>
      <c r="L41" s="425"/>
      <c r="M41" s="425"/>
      <c r="N41" s="425"/>
      <c r="O41" s="425"/>
      <c r="P41" s="425"/>
      <c r="Q41" s="425"/>
      <c r="R41" s="425"/>
      <c r="S41" s="425"/>
      <c r="T41" s="105"/>
      <c r="U41" s="110" t="s">
        <v>84</v>
      </c>
      <c r="V41" s="426"/>
      <c r="W41" s="426"/>
      <c r="X41" s="426"/>
      <c r="Y41" s="426"/>
      <c r="Z41" s="427"/>
    </row>
    <row r="42" spans="1:42" ht="15.9" customHeight="1" x14ac:dyDescent="0.3">
      <c r="A42" s="148" t="s">
        <v>89</v>
      </c>
      <c r="B42" s="105"/>
      <c r="C42" s="109"/>
      <c r="D42" s="109"/>
      <c r="E42" s="109"/>
      <c r="F42" s="109"/>
      <c r="G42" s="109"/>
      <c r="H42" s="110" t="s">
        <v>90</v>
      </c>
      <c r="I42" s="105"/>
      <c r="J42" s="105"/>
      <c r="K42" s="370"/>
      <c r="L42" s="370"/>
      <c r="M42" s="370"/>
      <c r="N42" s="370"/>
      <c r="O42" s="370"/>
      <c r="P42" s="370"/>
      <c r="Q42" s="370"/>
      <c r="R42" s="370"/>
      <c r="S42" s="370"/>
      <c r="T42" s="105"/>
      <c r="U42" s="110" t="s">
        <v>84</v>
      </c>
      <c r="V42" s="386"/>
      <c r="W42" s="386"/>
      <c r="X42" s="386"/>
      <c r="Y42" s="386"/>
      <c r="Z42" s="387"/>
    </row>
    <row r="43" spans="1:42" ht="15.9" customHeight="1" x14ac:dyDescent="0.3">
      <c r="A43" s="148" t="s">
        <v>91</v>
      </c>
      <c r="B43" s="105"/>
      <c r="C43" s="109"/>
      <c r="D43" s="109"/>
      <c r="E43" s="109"/>
      <c r="F43" s="109"/>
      <c r="G43" s="109"/>
      <c r="H43" s="110" t="s">
        <v>92</v>
      </c>
      <c r="I43" s="105"/>
      <c r="J43" s="105"/>
      <c r="K43" s="370"/>
      <c r="L43" s="370"/>
      <c r="M43" s="370"/>
      <c r="N43" s="370"/>
      <c r="O43" s="370"/>
      <c r="P43" s="370"/>
      <c r="Q43" s="370"/>
      <c r="R43" s="370"/>
      <c r="S43" s="370"/>
      <c r="T43" s="105"/>
      <c r="U43" s="110" t="s">
        <v>84</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93</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94</v>
      </c>
      <c r="E46" s="380"/>
      <c r="F46" s="380"/>
      <c r="G46" s="380"/>
      <c r="H46" s="380"/>
      <c r="I46" s="380"/>
      <c r="J46" s="380"/>
      <c r="K46" s="380"/>
      <c r="L46" s="380"/>
      <c r="M46" s="380"/>
      <c r="N46" s="380"/>
      <c r="O46" s="380"/>
      <c r="P46" s="380"/>
      <c r="Q46" s="109"/>
      <c r="R46" s="109"/>
      <c r="S46" s="109"/>
      <c r="T46" s="113"/>
      <c r="U46" s="110" t="s">
        <v>95</v>
      </c>
      <c r="V46" s="380"/>
      <c r="W46" s="380"/>
      <c r="X46" s="380"/>
      <c r="Y46" s="380"/>
      <c r="Z46" s="381"/>
    </row>
    <row r="47" spans="1:42" ht="15.9" customHeight="1" x14ac:dyDescent="0.3">
      <c r="A47" s="104"/>
      <c r="B47" s="154"/>
      <c r="C47" s="109"/>
      <c r="D47" s="110" t="s">
        <v>114</v>
      </c>
      <c r="E47" s="421">
        <f>'Yr1 Req'!E47:P47</f>
        <v>0</v>
      </c>
      <c r="F47" s="421"/>
      <c r="G47" s="421"/>
      <c r="H47" s="421"/>
      <c r="I47" s="421"/>
      <c r="J47" s="421"/>
      <c r="K47" s="421"/>
      <c r="L47" s="421"/>
      <c r="M47" s="421"/>
      <c r="N47" s="421"/>
      <c r="O47" s="421"/>
      <c r="P47" s="421"/>
      <c r="Q47" s="109"/>
      <c r="R47" s="109"/>
      <c r="S47" s="109"/>
      <c r="T47" s="113"/>
      <c r="U47" s="110" t="s">
        <v>96</v>
      </c>
      <c r="V47" s="422">
        <f>'Yr1 Req'!V47:Z47</f>
        <v>0</v>
      </c>
      <c r="W47" s="422"/>
      <c r="X47" s="422"/>
      <c r="Y47" s="422"/>
      <c r="Z47" s="423"/>
    </row>
    <row r="48" spans="1:42" ht="15.9" customHeight="1" x14ac:dyDescent="0.3">
      <c r="A48" s="151" t="s">
        <v>115</v>
      </c>
      <c r="B48" s="135"/>
      <c r="C48" s="135"/>
      <c r="D48" s="135"/>
      <c r="E48" s="424">
        <f>'Yr1 Req'!E48:P48</f>
        <v>0</v>
      </c>
      <c r="F48" s="424"/>
      <c r="G48" s="424"/>
      <c r="H48" s="424"/>
      <c r="I48" s="424"/>
      <c r="J48" s="424"/>
      <c r="K48" s="424"/>
      <c r="L48" s="424"/>
      <c r="M48" s="424"/>
      <c r="N48" s="424"/>
      <c r="O48" s="424"/>
      <c r="P48" s="424"/>
      <c r="Q48" s="109"/>
      <c r="R48" s="109"/>
      <c r="S48" s="109"/>
      <c r="T48" s="113"/>
      <c r="U48" s="110" t="s">
        <v>98</v>
      </c>
      <c r="V48" s="419"/>
      <c r="W48" s="419"/>
      <c r="X48" s="419"/>
      <c r="Y48" s="419"/>
      <c r="Z48" s="420"/>
    </row>
    <row r="49" spans="1:26" ht="15.9" customHeight="1" x14ac:dyDescent="0.3">
      <c r="A49" s="104"/>
      <c r="B49" s="113"/>
      <c r="C49" s="155"/>
      <c r="D49" s="110" t="s">
        <v>97</v>
      </c>
      <c r="E49" s="418">
        <f>'Yr1 Req'!E49:P49</f>
        <v>0</v>
      </c>
      <c r="F49" s="418"/>
      <c r="G49" s="418"/>
      <c r="H49" s="418"/>
      <c r="I49" s="418"/>
      <c r="J49" s="418"/>
      <c r="K49" s="418"/>
      <c r="L49" s="418"/>
      <c r="M49" s="418"/>
      <c r="N49" s="418"/>
      <c r="O49" s="418"/>
      <c r="P49" s="418"/>
      <c r="Q49" s="109"/>
      <c r="R49" s="109"/>
      <c r="S49" s="109"/>
      <c r="T49" s="113"/>
      <c r="U49" s="110" t="s">
        <v>100</v>
      </c>
      <c r="V49" s="419"/>
      <c r="W49" s="419"/>
      <c r="X49" s="419"/>
      <c r="Y49" s="419"/>
      <c r="Z49" s="420"/>
    </row>
    <row r="50" spans="1:26" ht="15.9" customHeight="1" x14ac:dyDescent="0.3">
      <c r="A50" s="104"/>
      <c r="B50" s="113"/>
      <c r="C50" s="155"/>
      <c r="D50" s="110" t="s">
        <v>99</v>
      </c>
      <c r="E50" s="418">
        <f>'Yr1 Req'!E50:P50</f>
        <v>0</v>
      </c>
      <c r="F50" s="418"/>
      <c r="G50" s="418"/>
      <c r="H50" s="418"/>
      <c r="I50" s="418"/>
      <c r="J50" s="418"/>
      <c r="K50" s="418"/>
      <c r="L50" s="418"/>
      <c r="M50" s="418"/>
      <c r="N50" s="418"/>
      <c r="O50" s="418"/>
      <c r="P50" s="418"/>
      <c r="Q50" s="109"/>
      <c r="R50" s="109"/>
      <c r="S50" s="109"/>
      <c r="T50" s="113"/>
      <c r="U50" s="110" t="s">
        <v>101</v>
      </c>
      <c r="V50" s="370"/>
      <c r="W50" s="370"/>
      <c r="X50" s="370"/>
      <c r="Y50" s="370"/>
      <c r="Z50" s="377"/>
    </row>
    <row r="51" spans="1:26" ht="15.9" customHeight="1" x14ac:dyDescent="0.3">
      <c r="A51" s="104"/>
      <c r="B51" s="113"/>
      <c r="C51" s="155"/>
      <c r="D51" s="110" t="s">
        <v>31</v>
      </c>
      <c r="E51" s="370"/>
      <c r="F51" s="370"/>
      <c r="G51" s="370"/>
      <c r="H51" s="370"/>
      <c r="I51" s="370"/>
      <c r="J51" s="370"/>
      <c r="K51" s="370"/>
      <c r="L51" s="370"/>
      <c r="M51" s="370"/>
      <c r="N51" s="370"/>
      <c r="O51" s="370"/>
      <c r="P51" s="370"/>
      <c r="Q51" s="109"/>
      <c r="R51" s="109"/>
      <c r="S51" s="109"/>
      <c r="T51" s="113"/>
      <c r="U51" s="110" t="s">
        <v>103</v>
      </c>
      <c r="V51" s="378"/>
      <c r="W51" s="378"/>
      <c r="X51" s="378"/>
      <c r="Y51" s="378"/>
      <c r="Z51" s="379"/>
    </row>
    <row r="52" spans="1:26" ht="15.9" customHeight="1" x14ac:dyDescent="0.3">
      <c r="A52" s="141"/>
      <c r="B52" s="113"/>
      <c r="C52" s="155"/>
      <c r="D52" s="110" t="s">
        <v>102</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104</v>
      </c>
      <c r="F53" s="113"/>
      <c r="G53" s="113"/>
      <c r="H53" s="371">
        <f>SUM(Budget!H83)</f>
        <v>0</v>
      </c>
      <c r="I53" s="372"/>
      <c r="J53" s="372"/>
      <c r="K53" s="113"/>
      <c r="L53" s="113" t="s">
        <v>105</v>
      </c>
      <c r="M53" s="113"/>
      <c r="N53" s="371">
        <f>SUM(Budget!K83)</f>
        <v>0</v>
      </c>
      <c r="O53" s="372"/>
      <c r="P53" s="372"/>
      <c r="Q53" s="113"/>
      <c r="R53" s="113" t="s">
        <v>106</v>
      </c>
      <c r="S53" s="113"/>
      <c r="T53" s="373">
        <f>SUM(Budget!H81)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107</v>
      </c>
      <c r="B68" s="163"/>
      <c r="C68" s="164"/>
      <c r="D68" s="164"/>
      <c r="E68" s="164"/>
      <c r="F68" s="164"/>
      <c r="M68" s="165" t="s">
        <v>81</v>
      </c>
      <c r="V68" s="165" t="s">
        <v>108</v>
      </c>
    </row>
    <row r="69" spans="1:22" x14ac:dyDescent="0.25">
      <c r="A69" s="163"/>
      <c r="B69" s="163"/>
      <c r="C69" s="164"/>
      <c r="D69" s="164"/>
      <c r="E69" s="164"/>
      <c r="F69" s="164"/>
    </row>
    <row r="70" spans="1:22" x14ac:dyDescent="0.25">
      <c r="A70" s="166" t="s">
        <v>116</v>
      </c>
      <c r="B70" s="164"/>
      <c r="C70" s="164"/>
      <c r="D70" s="164"/>
      <c r="E70" s="164"/>
      <c r="F70" s="164"/>
      <c r="M70" s="352" t="s">
        <v>945</v>
      </c>
      <c r="V70" s="167" t="s">
        <v>109</v>
      </c>
    </row>
    <row r="71" spans="1:22" x14ac:dyDescent="0.25">
      <c r="A71" s="166" t="s">
        <v>117</v>
      </c>
      <c r="B71" s="164"/>
      <c r="C71" s="164"/>
      <c r="D71" s="164"/>
      <c r="E71" s="164"/>
      <c r="F71" s="164"/>
      <c r="M71" s="352" t="s">
        <v>543</v>
      </c>
      <c r="V71" s="167" t="s">
        <v>110</v>
      </c>
    </row>
    <row r="72" spans="1:22" x14ac:dyDescent="0.25">
      <c r="A72" s="166" t="s">
        <v>118</v>
      </c>
      <c r="B72" s="164"/>
      <c r="C72" s="164"/>
      <c r="D72" s="164"/>
      <c r="E72" s="164"/>
      <c r="F72" s="164"/>
      <c r="M72" s="352" t="s">
        <v>943</v>
      </c>
      <c r="V72" s="167" t="s">
        <v>111</v>
      </c>
    </row>
    <row r="73" spans="1:22" x14ac:dyDescent="0.25">
      <c r="A73" s="166" t="s">
        <v>119</v>
      </c>
      <c r="B73" s="164"/>
      <c r="C73" s="164"/>
      <c r="D73" s="164"/>
      <c r="E73" s="164"/>
      <c r="F73" s="164"/>
      <c r="M73" s="352" t="s">
        <v>946</v>
      </c>
      <c r="V73" s="167" t="s">
        <v>112</v>
      </c>
    </row>
    <row r="74" spans="1:22" x14ac:dyDescent="0.25">
      <c r="A74" s="166" t="s">
        <v>120</v>
      </c>
      <c r="B74" s="164"/>
      <c r="C74" s="164"/>
      <c r="D74" s="164"/>
      <c r="E74" s="164"/>
      <c r="F74" s="164"/>
      <c r="M74" s="352" t="s">
        <v>947</v>
      </c>
      <c r="V74" s="167" t="s">
        <v>113</v>
      </c>
    </row>
    <row r="75" spans="1:22" x14ac:dyDescent="0.25">
      <c r="A75" s="166" t="s">
        <v>121</v>
      </c>
      <c r="B75" s="164"/>
      <c r="C75" s="164"/>
      <c r="D75" s="164"/>
      <c r="E75" s="164"/>
      <c r="F75" s="164"/>
      <c r="M75" s="352" t="s">
        <v>948</v>
      </c>
    </row>
    <row r="76" spans="1:22" x14ac:dyDescent="0.25">
      <c r="A76" s="166" t="s">
        <v>122</v>
      </c>
      <c r="B76" s="164"/>
      <c r="C76" s="164"/>
      <c r="D76" s="164"/>
      <c r="E76" s="164"/>
      <c r="F76" s="164"/>
      <c r="M76" s="349"/>
    </row>
    <row r="77" spans="1:22" x14ac:dyDescent="0.25">
      <c r="A77" s="166" t="s">
        <v>123</v>
      </c>
      <c r="B77" s="164"/>
      <c r="C77" s="164"/>
      <c r="D77" s="164"/>
      <c r="E77" s="164"/>
      <c r="F77" s="164"/>
      <c r="M77" s="168" t="s">
        <v>517</v>
      </c>
    </row>
    <row r="78" spans="1:22" x14ac:dyDescent="0.25">
      <c r="A78" s="166" t="s">
        <v>124</v>
      </c>
      <c r="B78" s="164"/>
      <c r="C78" s="164"/>
      <c r="D78" s="164"/>
      <c r="E78" s="164"/>
      <c r="F78" s="164"/>
    </row>
    <row r="79" spans="1:22" x14ac:dyDescent="0.25">
      <c r="A79" s="166" t="s">
        <v>125</v>
      </c>
      <c r="B79" s="164"/>
      <c r="C79" s="164"/>
      <c r="D79" s="164"/>
      <c r="E79" s="164"/>
      <c r="F79" s="164"/>
      <c r="M79" s="96" t="s">
        <v>518</v>
      </c>
    </row>
    <row r="80" spans="1:22" ht="13.8" x14ac:dyDescent="0.3">
      <c r="A80" s="166" t="s">
        <v>126</v>
      </c>
      <c r="B80" s="164"/>
      <c r="C80" s="164"/>
      <c r="D80" s="164"/>
      <c r="E80" s="164"/>
      <c r="F80" s="164"/>
      <c r="M80" s="96" t="s">
        <v>519</v>
      </c>
      <c r="P80" s="169"/>
      <c r="Q80" s="162"/>
    </row>
    <row r="81" spans="1:35" ht="13.8" x14ac:dyDescent="0.3">
      <c r="A81" s="166" t="s">
        <v>127</v>
      </c>
      <c r="B81" s="164"/>
      <c r="C81" s="164"/>
      <c r="D81" s="164"/>
      <c r="E81" s="164"/>
      <c r="F81" s="164"/>
      <c r="M81" s="96" t="s">
        <v>520</v>
      </c>
      <c r="O81" s="170"/>
      <c r="P81" s="171"/>
      <c r="Q81" s="162"/>
    </row>
    <row r="82" spans="1:35" ht="13.8" x14ac:dyDescent="0.3">
      <c r="A82" s="166" t="s">
        <v>128</v>
      </c>
      <c r="B82" s="164"/>
      <c r="C82" s="164"/>
      <c r="D82" s="164"/>
      <c r="E82" s="164"/>
      <c r="F82" s="164"/>
      <c r="M82" s="96" t="s">
        <v>521</v>
      </c>
      <c r="O82" s="170"/>
      <c r="P82" s="171"/>
      <c r="Q82" s="162"/>
    </row>
    <row r="83" spans="1:35" ht="13.8" x14ac:dyDescent="0.3">
      <c r="A83" s="166" t="s">
        <v>129</v>
      </c>
      <c r="B83" s="164"/>
      <c r="C83" s="164"/>
      <c r="D83" s="164"/>
      <c r="E83" s="164"/>
      <c r="F83" s="164"/>
      <c r="M83" s="96" t="s">
        <v>522</v>
      </c>
      <c r="O83" s="170"/>
      <c r="P83" s="171"/>
      <c r="Q83" s="162"/>
    </row>
    <row r="84" spans="1:35" ht="13.8" x14ac:dyDescent="0.3">
      <c r="A84" s="166" t="s">
        <v>130</v>
      </c>
      <c r="B84" s="164"/>
      <c r="C84" s="164"/>
      <c r="D84" s="164"/>
      <c r="E84" s="164"/>
      <c r="F84" s="164"/>
      <c r="M84" s="96" t="s">
        <v>523</v>
      </c>
      <c r="O84" s="170"/>
      <c r="P84" s="171"/>
      <c r="Q84" s="162"/>
    </row>
    <row r="85" spans="1:35" ht="13.8" x14ac:dyDescent="0.3">
      <c r="A85" s="166" t="s">
        <v>131</v>
      </c>
      <c r="B85" s="164"/>
      <c r="C85" s="164"/>
      <c r="D85" s="164"/>
      <c r="E85" s="164"/>
      <c r="F85" s="164"/>
      <c r="M85" s="96" t="s">
        <v>524</v>
      </c>
      <c r="O85" s="170"/>
      <c r="P85" s="171"/>
      <c r="Q85" s="162"/>
    </row>
    <row r="86" spans="1:35" ht="13.8" x14ac:dyDescent="0.3">
      <c r="A86" s="166" t="s">
        <v>132</v>
      </c>
      <c r="B86" s="164"/>
      <c r="C86" s="164"/>
      <c r="D86" s="164"/>
      <c r="E86" s="164"/>
      <c r="F86" s="164"/>
      <c r="M86" s="96" t="s">
        <v>525</v>
      </c>
      <c r="O86" s="170"/>
      <c r="P86" s="171"/>
      <c r="Q86" s="162"/>
    </row>
    <row r="87" spans="1:35" ht="13.8" x14ac:dyDescent="0.3">
      <c r="A87" s="166" t="s">
        <v>133</v>
      </c>
      <c r="B87" s="164"/>
      <c r="C87" s="164"/>
      <c r="D87" s="164"/>
      <c r="E87" s="164"/>
      <c r="F87" s="164"/>
      <c r="M87" s="96" t="s">
        <v>526</v>
      </c>
      <c r="O87" s="172"/>
      <c r="P87" s="173"/>
      <c r="Q87" s="162"/>
    </row>
    <row r="88" spans="1:35" ht="13.8" x14ac:dyDescent="0.3">
      <c r="A88" s="166" t="s">
        <v>134</v>
      </c>
      <c r="B88" s="164"/>
      <c r="C88" s="164"/>
      <c r="D88" s="164"/>
      <c r="E88" s="164"/>
      <c r="F88" s="164"/>
      <c r="M88" s="96" t="s">
        <v>527</v>
      </c>
      <c r="O88" s="174"/>
      <c r="P88" s="175"/>
      <c r="Q88" s="162"/>
    </row>
    <row r="89" spans="1:35" ht="13.8" x14ac:dyDescent="0.3">
      <c r="A89" s="166" t="s">
        <v>135</v>
      </c>
      <c r="B89" s="164"/>
      <c r="C89" s="164"/>
      <c r="D89" s="164"/>
      <c r="E89" s="164"/>
      <c r="F89" s="164"/>
      <c r="M89" s="96" t="s">
        <v>34</v>
      </c>
      <c r="O89" s="172"/>
      <c r="P89" s="173"/>
      <c r="Q89" s="162"/>
    </row>
    <row r="90" spans="1:35" ht="13.8" x14ac:dyDescent="0.3">
      <c r="A90" s="166" t="s">
        <v>136</v>
      </c>
      <c r="B90" s="164"/>
      <c r="C90" s="164"/>
      <c r="D90" s="164"/>
      <c r="E90" s="164"/>
      <c r="F90" s="164"/>
      <c r="O90" s="176"/>
      <c r="P90" s="175"/>
      <c r="Q90" s="162"/>
    </row>
    <row r="91" spans="1:35" ht="13.8" x14ac:dyDescent="0.3">
      <c r="A91" s="166" t="s">
        <v>137</v>
      </c>
      <c r="B91" s="164"/>
      <c r="C91" s="164"/>
      <c r="D91" s="164"/>
      <c r="E91" s="164"/>
      <c r="F91" s="164"/>
      <c r="O91" s="176"/>
      <c r="P91" s="173"/>
      <c r="Q91" s="162"/>
    </row>
    <row r="92" spans="1:35" ht="13.8" x14ac:dyDescent="0.3">
      <c r="A92" s="166" t="s">
        <v>138</v>
      </c>
      <c r="B92" s="164"/>
      <c r="C92" s="164"/>
      <c r="D92" s="164"/>
      <c r="E92" s="164"/>
      <c r="F92" s="164"/>
      <c r="N92" s="168" t="s">
        <v>585</v>
      </c>
      <c r="O92" s="176"/>
      <c r="P92" s="173"/>
      <c r="Q92" s="162"/>
    </row>
    <row r="93" spans="1:35" ht="13.8" x14ac:dyDescent="0.3">
      <c r="A93" s="166" t="s">
        <v>139</v>
      </c>
      <c r="B93" s="164"/>
      <c r="C93" s="164"/>
      <c r="D93" s="164"/>
      <c r="E93" s="164"/>
      <c r="F93" s="164"/>
      <c r="O93" s="176"/>
      <c r="P93" s="173"/>
      <c r="Q93" s="162"/>
    </row>
    <row r="94" spans="1:35" ht="15.6" x14ac:dyDescent="0.3">
      <c r="A94" s="166" t="s">
        <v>140</v>
      </c>
      <c r="B94" s="164"/>
      <c r="C94" s="164"/>
      <c r="D94" s="164"/>
      <c r="E94" s="164"/>
      <c r="F94" s="164"/>
      <c r="N94" s="74" t="s">
        <v>591</v>
      </c>
      <c r="O94" s="74"/>
      <c r="P94" s="177"/>
      <c r="Q94" s="177"/>
      <c r="R94" s="177"/>
      <c r="S94" s="177"/>
      <c r="T94" s="177"/>
      <c r="U94" s="177"/>
      <c r="V94" s="177"/>
      <c r="W94" s="177"/>
    </row>
    <row r="95" spans="1:35" ht="18.600000000000001" x14ac:dyDescent="0.3">
      <c r="A95" s="166" t="s">
        <v>141</v>
      </c>
      <c r="B95" s="164"/>
      <c r="C95" s="164"/>
      <c r="D95" s="164"/>
      <c r="E95" s="164"/>
      <c r="F95" s="164"/>
      <c r="M95" s="178"/>
      <c r="N95" s="75"/>
      <c r="O95" s="179"/>
      <c r="P95" s="180"/>
      <c r="Q95" s="178"/>
      <c r="R95" s="178"/>
      <c r="S95" s="178"/>
      <c r="T95" s="178"/>
      <c r="U95" s="178"/>
      <c r="V95" s="178"/>
      <c r="W95" s="178"/>
    </row>
    <row r="96" spans="1:35" ht="18.600000000000001" x14ac:dyDescent="0.3">
      <c r="A96" s="166" t="s">
        <v>142</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143</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144</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145</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146</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147</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148</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149</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150</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151</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152</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153</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154</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155</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156</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157</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158</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159</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160</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161</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162</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163</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164</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165</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166</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167</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168</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169</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170</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171</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172</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173</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174</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175</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176</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177</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178</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179</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180</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181</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182</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183</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184</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185</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186</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187</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188</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189</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190</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191</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193</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195</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196</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197</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198</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199</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200</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201</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202</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203</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204</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205</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206</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207</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208</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209</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210</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211</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212</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213</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214</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215</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216</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217</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218</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219</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220</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221</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222</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223</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224</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226</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228</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230</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231</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232</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233</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234</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235</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236</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237</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238</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239</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240</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241</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242</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243</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244</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245</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246</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247</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248</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249</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250</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251</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252</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253</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254</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255</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256</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257</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258</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260</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261</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262</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263</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264</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265</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266</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267</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268</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269</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271</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272</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273</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274</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275</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276</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278</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280</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281</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282</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283</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284</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285</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286</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287</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288</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289</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290</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291</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292</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293</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294</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295</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296</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297</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298</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299</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300</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301</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302</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303</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304</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305</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306</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307</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308</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309</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310</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311</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312</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313</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314</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315</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316</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317</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318</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319</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320</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321</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322</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323</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324</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325</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326</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327</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328</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329</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330</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331</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332</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333</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334</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335</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336</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337</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338</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339</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340</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341</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342</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343</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344</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345</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346</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347</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348</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349</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350</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351</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352</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353</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354</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355</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356</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357</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358</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359</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360</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361</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362</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363</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364</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365</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366</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367</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368</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369</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370</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371</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372</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373</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374</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375</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376</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377</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378</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379</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380</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381</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382</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383</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384</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386</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389</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390</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391</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392</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393</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394</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395</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396</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398</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399</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400</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401</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402</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403</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404</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405</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406</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407</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408</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409</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410</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411</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412</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413</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414</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415</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416</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417</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418</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419</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420</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421</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422</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423</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424</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425</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426</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427</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428</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429</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430</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431</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432</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433</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434</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435</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436</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437</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438</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439</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440</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441</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442</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444</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445</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447</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449</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450</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451</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452</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453</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454</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455</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456</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457</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458</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459</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460</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461</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462</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463</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464</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465</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466</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467</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468</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469</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470</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471</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472</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473</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474</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475</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476</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477</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492</v>
      </c>
      <c r="B446" s="164"/>
      <c r="C446" s="164"/>
      <c r="D446" s="164"/>
      <c r="E446" s="164"/>
      <c r="F446" s="164"/>
      <c r="N446" s="266"/>
      <c r="O446" s="266"/>
      <c r="X446" s="100"/>
      <c r="Y446" s="100"/>
      <c r="Z446" s="100"/>
      <c r="AA446" s="100"/>
    </row>
    <row r="447" spans="1:44" ht="15.6" x14ac:dyDescent="0.3">
      <c r="A447" s="166" t="s">
        <v>493</v>
      </c>
      <c r="B447" s="164"/>
      <c r="C447" s="164"/>
      <c r="D447" s="164"/>
      <c r="E447" s="164"/>
      <c r="F447" s="164"/>
      <c r="N447" s="266"/>
      <c r="O447" s="266"/>
      <c r="X447" s="100"/>
      <c r="Y447" s="100"/>
      <c r="Z447" s="100"/>
      <c r="AA447" s="100"/>
    </row>
    <row r="448" spans="1:44" ht="15.6" x14ac:dyDescent="0.3">
      <c r="A448" s="166" t="s">
        <v>494</v>
      </c>
      <c r="B448" s="164"/>
      <c r="C448" s="164"/>
      <c r="D448" s="164"/>
      <c r="E448" s="164"/>
      <c r="F448" s="164"/>
      <c r="N448" s="266"/>
      <c r="O448" s="266"/>
      <c r="X448" s="100"/>
      <c r="Y448" s="100"/>
      <c r="Z448" s="100"/>
      <c r="AA448" s="100"/>
    </row>
    <row r="449" spans="1:27" ht="15.6" x14ac:dyDescent="0.3">
      <c r="A449" s="166" t="s">
        <v>495</v>
      </c>
      <c r="B449" s="164"/>
      <c r="C449" s="164"/>
      <c r="D449" s="164"/>
      <c r="E449" s="164"/>
      <c r="F449" s="164"/>
      <c r="N449" s="266"/>
      <c r="O449" s="266"/>
      <c r="X449" s="100"/>
      <c r="Y449" s="100"/>
      <c r="Z449" s="100"/>
      <c r="AA449" s="100"/>
    </row>
    <row r="450" spans="1:27" ht="15.6" x14ac:dyDescent="0.3">
      <c r="A450" s="166" t="s">
        <v>496</v>
      </c>
      <c r="B450" s="164"/>
      <c r="C450" s="164"/>
      <c r="D450" s="164"/>
      <c r="E450" s="164"/>
      <c r="F450" s="164"/>
      <c r="N450" s="266"/>
      <c r="O450" s="266"/>
      <c r="X450" s="100"/>
      <c r="Y450" s="100"/>
      <c r="Z450" s="100"/>
      <c r="AA450" s="100"/>
    </row>
    <row r="451" spans="1:27" ht="15.6" x14ac:dyDescent="0.3">
      <c r="A451" s="166" t="s">
        <v>497</v>
      </c>
      <c r="B451" s="164"/>
      <c r="C451" s="164"/>
      <c r="D451" s="164"/>
      <c r="E451" s="164"/>
      <c r="F451" s="164"/>
      <c r="N451" s="266"/>
      <c r="O451" s="266"/>
      <c r="X451" s="100"/>
      <c r="Y451" s="100"/>
      <c r="Z451" s="100"/>
      <c r="AA451" s="100"/>
    </row>
    <row r="452" spans="1:27" ht="15.6" x14ac:dyDescent="0.3">
      <c r="A452" s="166" t="s">
        <v>498</v>
      </c>
      <c r="B452" s="164"/>
      <c r="C452" s="164"/>
      <c r="D452" s="164"/>
      <c r="E452" s="164"/>
      <c r="F452" s="164"/>
      <c r="N452" s="266"/>
      <c r="O452" s="266"/>
      <c r="X452" s="100"/>
      <c r="Y452" s="100"/>
      <c r="Z452" s="100"/>
      <c r="AA452" s="100"/>
    </row>
    <row r="453" spans="1:27" ht="15.6" x14ac:dyDescent="0.3">
      <c r="A453" s="166" t="s">
        <v>499</v>
      </c>
      <c r="B453" s="164"/>
      <c r="C453" s="164"/>
      <c r="D453" s="164"/>
      <c r="E453" s="164"/>
      <c r="F453" s="164"/>
      <c r="N453" s="266"/>
      <c r="O453" s="266"/>
      <c r="X453" s="100"/>
      <c r="Y453" s="100"/>
      <c r="Z453" s="100"/>
      <c r="AA453" s="100"/>
    </row>
    <row r="454" spans="1:27" ht="15.6" x14ac:dyDescent="0.3">
      <c r="A454" s="166" t="s">
        <v>500</v>
      </c>
      <c r="B454" s="164"/>
      <c r="C454" s="164"/>
      <c r="D454" s="164"/>
      <c r="E454" s="164"/>
      <c r="F454" s="164"/>
      <c r="N454" s="266"/>
      <c r="O454" s="266"/>
      <c r="X454" s="100"/>
      <c r="Y454" s="100"/>
      <c r="Z454" s="100"/>
      <c r="AA454" s="100"/>
    </row>
    <row r="455" spans="1:27" ht="15.6" x14ac:dyDescent="0.3">
      <c r="A455" s="166" t="s">
        <v>501</v>
      </c>
      <c r="B455" s="164"/>
      <c r="C455" s="164"/>
      <c r="D455" s="164"/>
      <c r="E455" s="164"/>
      <c r="F455" s="164"/>
      <c r="N455" s="266"/>
      <c r="O455" s="266"/>
      <c r="X455" s="100"/>
      <c r="Y455" s="100"/>
      <c r="Z455" s="100"/>
      <c r="AA455" s="100"/>
    </row>
    <row r="456" spans="1:27" x14ac:dyDescent="0.25">
      <c r="A456" s="166" t="s">
        <v>502</v>
      </c>
      <c r="B456" s="164"/>
      <c r="C456" s="164"/>
      <c r="D456" s="164"/>
      <c r="E456" s="164"/>
      <c r="F456" s="164"/>
    </row>
    <row r="457" spans="1:27" x14ac:dyDescent="0.25">
      <c r="A457" s="166" t="s">
        <v>503</v>
      </c>
      <c r="B457" s="164"/>
      <c r="C457" s="164"/>
      <c r="D457" s="164"/>
      <c r="E457" s="164"/>
      <c r="F457" s="164"/>
    </row>
    <row r="458" spans="1:27" x14ac:dyDescent="0.25">
      <c r="A458" s="166" t="s">
        <v>504</v>
      </c>
      <c r="B458" s="164"/>
      <c r="C458" s="164"/>
      <c r="D458" s="164"/>
      <c r="E458" s="164"/>
      <c r="F458" s="164"/>
    </row>
    <row r="459" spans="1:27" x14ac:dyDescent="0.25">
      <c r="A459" s="166" t="s">
        <v>505</v>
      </c>
      <c r="B459" s="164"/>
      <c r="C459" s="164"/>
      <c r="D459" s="164"/>
      <c r="E459" s="164"/>
      <c r="F459" s="164"/>
    </row>
    <row r="460" spans="1:27" x14ac:dyDescent="0.25">
      <c r="A460" s="166" t="s">
        <v>506</v>
      </c>
      <c r="B460" s="164"/>
      <c r="C460" s="164"/>
      <c r="D460" s="164"/>
      <c r="E460" s="164"/>
      <c r="F460" s="164"/>
    </row>
    <row r="461" spans="1:27" x14ac:dyDescent="0.25">
      <c r="A461" s="166" t="s">
        <v>507</v>
      </c>
      <c r="B461" s="164"/>
      <c r="C461" s="164"/>
      <c r="D461" s="164"/>
      <c r="E461" s="164"/>
      <c r="F461" s="164"/>
    </row>
    <row r="462" spans="1:27" x14ac:dyDescent="0.25">
      <c r="A462" s="166" t="s">
        <v>508</v>
      </c>
      <c r="B462" s="164"/>
      <c r="C462" s="164"/>
      <c r="D462" s="164"/>
      <c r="E462" s="164"/>
      <c r="F462" s="164"/>
    </row>
    <row r="463" spans="1:27" x14ac:dyDescent="0.25">
      <c r="A463" s="166" t="s">
        <v>509</v>
      </c>
      <c r="B463" s="164"/>
      <c r="C463" s="164"/>
      <c r="D463" s="164"/>
      <c r="E463" s="164"/>
      <c r="F463" s="164"/>
    </row>
    <row r="464" spans="1:27" x14ac:dyDescent="0.25">
      <c r="A464" s="166" t="s">
        <v>510</v>
      </c>
      <c r="B464" s="164"/>
      <c r="C464" s="164"/>
      <c r="D464" s="164"/>
      <c r="E464" s="164"/>
      <c r="F464" s="164"/>
    </row>
    <row r="465" spans="1:6" x14ac:dyDescent="0.25">
      <c r="A465" s="166" t="s">
        <v>511</v>
      </c>
      <c r="B465" s="164"/>
      <c r="C465" s="164"/>
      <c r="D465" s="164"/>
      <c r="E465" s="164"/>
      <c r="F465" s="164"/>
    </row>
    <row r="466" spans="1:6" x14ac:dyDescent="0.25">
      <c r="A466" s="166" t="s">
        <v>512</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vt:lpstr>
      <vt:lpstr>Yr1 Req</vt:lpstr>
      <vt:lpstr>Yr2 Req</vt:lpstr>
      <vt:lpstr>Yr3 Req</vt:lpstr>
      <vt:lpstr>Budget!Print_Area</vt:lpstr>
      <vt:lpstr>'Yr1 Req'!Print_Area</vt:lpstr>
      <vt:lpstr>'Yr2 Req'!Print_Area</vt:lpstr>
      <vt:lpstr>'Yr3 Req'!Print_Area</vt:lpstr>
    </vt:vector>
  </TitlesOfParts>
  <Company>HSMRC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profile</cp:lastModifiedBy>
  <cp:lastPrinted>2016-08-02T12:20:35Z</cp:lastPrinted>
  <dcterms:created xsi:type="dcterms:W3CDTF">1999-05-14T18:16:40Z</dcterms:created>
  <dcterms:modified xsi:type="dcterms:W3CDTF">2018-10-02T17:07:39Z</dcterms:modified>
</cp:coreProperties>
</file>

<file path=docProps/custom.xml><?xml version="1.0" encoding="utf-8"?>
<Properties xmlns="http://schemas.openxmlformats.org/officeDocument/2006/custom-properties" xmlns:vt="http://schemas.openxmlformats.org/officeDocument/2006/docPropsVTypes"/>
</file>