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11796" windowHeight="8916"/>
  </bookViews>
  <sheets>
    <sheet name="Budget" sheetId="1" r:id="rId1"/>
    <sheet name="Yr1 Req" sheetId="11" r:id="rId2"/>
    <sheet name="Yr2 Req" sheetId="12" r:id="rId3"/>
    <sheet name="Yr3 Req" sheetId="13" r:id="rId4"/>
    <sheet name="Yr4 Req" sheetId="14" r:id="rId5"/>
    <sheet name="Yr5 Req" sheetId="15" r:id="rId6"/>
  </sheets>
  <definedNames>
    <definedName name="_xlnm.Print_Area" localSheetId="0">Budget!$A$1:$S$83</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_xlnm.Print_Area" localSheetId="5">'Yr5 Req'!$A$1:$Z$54</definedName>
    <definedName name="Z_46B71607_70E2_11D3_96B9_0000C0B382D8_.wvu.PrintArea" localSheetId="0" hidden="1">Budget!$1:$1048576</definedName>
    <definedName name="Z_BC70D600_45CD_11D3_9FD0_0000C0AC81D8_.wvu.PrintArea" localSheetId="0" hidden="1">Budget!$1:$1048576</definedName>
  </definedNames>
  <calcPr calcId="15251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O40" i="1" l="1"/>
  <c r="O39" i="1"/>
  <c r="O38" i="1"/>
  <c r="O37" i="1"/>
  <c r="N40" i="1"/>
  <c r="M40" i="1"/>
  <c r="L40" i="1"/>
  <c r="K40" i="1"/>
  <c r="N39" i="1"/>
  <c r="M39" i="1"/>
  <c r="L39" i="1"/>
  <c r="K39" i="1"/>
  <c r="N38" i="1"/>
  <c r="M38" i="1"/>
  <c r="L38" i="1"/>
  <c r="K38" i="1"/>
  <c r="N37" i="1"/>
  <c r="M37" i="1"/>
  <c r="L37" i="1"/>
  <c r="K37" i="1"/>
  <c r="J40" i="1"/>
  <c r="I40" i="1"/>
  <c r="H40" i="1"/>
  <c r="G40" i="1"/>
  <c r="F40" i="1"/>
  <c r="J39" i="1"/>
  <c r="I39" i="1"/>
  <c r="H39" i="1"/>
  <c r="G39" i="1"/>
  <c r="F39" i="1"/>
  <c r="J38" i="1"/>
  <c r="I38" i="1"/>
  <c r="H38" i="1"/>
  <c r="G38" i="1"/>
  <c r="F38" i="1"/>
  <c r="J37" i="1"/>
  <c r="I37" i="1"/>
  <c r="H37" i="1"/>
  <c r="G37" i="1"/>
  <c r="F37" i="1"/>
  <c r="L30" i="1"/>
  <c r="M30" i="1" s="1"/>
  <c r="N30" i="1" s="1"/>
  <c r="O30" i="1" s="1"/>
  <c r="G30" i="1"/>
  <c r="H30" i="1" s="1"/>
  <c r="I30" i="1" s="1"/>
  <c r="J30" i="1" s="1"/>
  <c r="F30" i="1"/>
  <c r="E33" i="1"/>
  <c r="E32" i="1"/>
  <c r="E31" i="1"/>
  <c r="E29" i="1"/>
  <c r="Q30" i="1" l="1"/>
  <c r="P30" i="1"/>
  <c r="G67" i="1" l="1"/>
  <c r="H67" i="1"/>
  <c r="I67" i="1"/>
  <c r="J67" i="1"/>
  <c r="K67" i="1"/>
  <c r="L67" i="1"/>
  <c r="M67" i="1"/>
  <c r="N67" i="1"/>
  <c r="O67" i="1"/>
  <c r="F67" i="1"/>
  <c r="C12" i="1" l="1"/>
  <c r="F25" i="1" l="1"/>
  <c r="C13" i="1" l="1"/>
  <c r="O51" i="1" l="1"/>
  <c r="N51" i="1"/>
  <c r="M51" i="1"/>
  <c r="L51" i="1"/>
  <c r="J51" i="1"/>
  <c r="I51" i="1"/>
  <c r="H51" i="1"/>
  <c r="G51" i="1"/>
  <c r="F23" i="1" l="1"/>
  <c r="C23" i="1" s="1"/>
  <c r="F24" i="1"/>
  <c r="C24" i="1" s="1"/>
  <c r="C25" i="1"/>
  <c r="L25" i="1" l="1"/>
  <c r="G25" i="1"/>
  <c r="H25" i="1" s="1"/>
  <c r="I25" i="1" s="1"/>
  <c r="J25" i="1" s="1"/>
  <c r="L24" i="1"/>
  <c r="G24" i="1"/>
  <c r="H24" i="1" s="1"/>
  <c r="I24" i="1" s="1"/>
  <c r="J24" i="1" s="1"/>
  <c r="L23" i="1"/>
  <c r="G23" i="1"/>
  <c r="H23" i="1" s="1"/>
  <c r="K27" i="1"/>
  <c r="F27" i="1"/>
  <c r="G27" i="1" l="1"/>
  <c r="H27" i="1"/>
  <c r="I23" i="1"/>
  <c r="P25" i="1"/>
  <c r="L27" i="1"/>
  <c r="P24" i="1"/>
  <c r="M25" i="1"/>
  <c r="N25" i="1" s="1"/>
  <c r="O25" i="1" s="1"/>
  <c r="M24" i="1"/>
  <c r="N24" i="1" s="1"/>
  <c r="O24" i="1" s="1"/>
  <c r="M23" i="1"/>
  <c r="P46" i="1"/>
  <c r="Q46" i="1"/>
  <c r="O47" i="1"/>
  <c r="N47" i="1"/>
  <c r="M47" i="1"/>
  <c r="L47" i="1"/>
  <c r="K47" i="1"/>
  <c r="J47" i="1"/>
  <c r="I47" i="1"/>
  <c r="H47" i="1"/>
  <c r="G47" i="1"/>
  <c r="F47" i="1"/>
  <c r="R46" i="1" l="1"/>
  <c r="I27" i="1"/>
  <c r="J23" i="1"/>
  <c r="J27" i="1" s="1"/>
  <c r="Q25" i="1"/>
  <c r="R25" i="1" s="1"/>
  <c r="Q24" i="1"/>
  <c r="R24" i="1" s="1"/>
  <c r="M27" i="1"/>
  <c r="N23" i="1"/>
  <c r="E6" i="1"/>
  <c r="F6" i="1" s="1"/>
  <c r="L6" i="1"/>
  <c r="L5" i="1"/>
  <c r="M5" i="1" s="1"/>
  <c r="N5" i="1" s="1"/>
  <c r="O5" i="1" s="1"/>
  <c r="E5" i="1"/>
  <c r="F5" i="1" s="1"/>
  <c r="C11" i="1"/>
  <c r="P23" i="1" l="1"/>
  <c r="P27" i="1" s="1"/>
  <c r="N27" i="1"/>
  <c r="O23" i="1"/>
  <c r="G6" i="1"/>
  <c r="H6" i="1" s="1"/>
  <c r="I6" i="1" s="1"/>
  <c r="J6" i="1" s="1"/>
  <c r="G5" i="1"/>
  <c r="Q5" i="1"/>
  <c r="M6" i="1"/>
  <c r="N6" i="1" s="1"/>
  <c r="O6" i="1" s="1"/>
  <c r="O27" i="1" l="1"/>
  <c r="Q23" i="1"/>
  <c r="H5" i="1"/>
  <c r="Q6" i="1"/>
  <c r="P6" i="1"/>
  <c r="R20" i="11"/>
  <c r="F10" i="11"/>
  <c r="F16" i="11"/>
  <c r="F13" i="11"/>
  <c r="F12" i="11"/>
  <c r="I6" i="11"/>
  <c r="Q27" i="1" l="1"/>
  <c r="R27" i="1" s="1"/>
  <c r="R23" i="1"/>
  <c r="R6" i="1"/>
  <c r="I5" i="1"/>
  <c r="S25" i="1"/>
  <c r="F12" i="15" s="1"/>
  <c r="P66" i="1"/>
  <c r="P67" i="1"/>
  <c r="P63" i="1"/>
  <c r="P62" i="1"/>
  <c r="P59" i="1"/>
  <c r="P55" i="1"/>
  <c r="P54" i="1"/>
  <c r="P53" i="1"/>
  <c r="P50" i="1"/>
  <c r="P49" i="1"/>
  <c r="P51" i="1" s="1"/>
  <c r="P45" i="1"/>
  <c r="P44" i="1"/>
  <c r="K76" i="1"/>
  <c r="A1" i="1"/>
  <c r="R20" i="14"/>
  <c r="F16" i="15"/>
  <c r="F13" i="15"/>
  <c r="F10" i="15"/>
  <c r="I6" i="14"/>
  <c r="I21" i="14" s="1"/>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F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0" i="12"/>
  <c r="E49" i="12"/>
  <c r="E48" i="12"/>
  <c r="V47" i="12"/>
  <c r="E47" i="12"/>
  <c r="AP34" i="12"/>
  <c r="AP30" i="12"/>
  <c r="U23" i="12"/>
  <c r="AT19" i="12"/>
  <c r="AT20" i="12" s="1"/>
  <c r="AT21" i="12" s="1"/>
  <c r="AT22" i="12" s="1"/>
  <c r="AT23" i="12" s="1"/>
  <c r="AT24" i="12" s="1"/>
  <c r="AT25" i="12" s="1"/>
  <c r="AQ19" i="12"/>
  <c r="AQ20" i="12" s="1"/>
  <c r="AQ21" i="12" s="1"/>
  <c r="AQ22" i="12" s="1"/>
  <c r="AQ23" i="12" s="1"/>
  <c r="AQ24" i="12" s="1"/>
  <c r="AQ25" i="12" s="1"/>
  <c r="AN19" i="12"/>
  <c r="AN20" i="12" s="1"/>
  <c r="AN21" i="12" s="1"/>
  <c r="AN22" i="12" s="1"/>
  <c r="AN23" i="12" s="1"/>
  <c r="AN24" i="12" s="1"/>
  <c r="AN25" i="12" s="1"/>
  <c r="F11" i="12"/>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F13" i="14"/>
  <c r="F10" i="14"/>
  <c r="E58" i="1"/>
  <c r="F58" i="1" s="1"/>
  <c r="F32" i="1"/>
  <c r="G32" i="1" s="1"/>
  <c r="F31" i="1"/>
  <c r="G31" i="1" s="1"/>
  <c r="H31" i="1" s="1"/>
  <c r="I31" i="1" s="1"/>
  <c r="J31" i="1" s="1"/>
  <c r="P31" i="1" s="1"/>
  <c r="F29" i="1"/>
  <c r="E18" i="1"/>
  <c r="F18" i="1" s="1"/>
  <c r="G18" i="1" s="1"/>
  <c r="E17" i="1"/>
  <c r="E13" i="1"/>
  <c r="F13" i="1" s="1"/>
  <c r="E12" i="1"/>
  <c r="F12" i="1" s="1"/>
  <c r="E11" i="1"/>
  <c r="F11" i="1" s="1"/>
  <c r="E8" i="1"/>
  <c r="K8" i="1" s="1"/>
  <c r="K9" i="1" s="1"/>
  <c r="E7" i="1"/>
  <c r="F7" i="1" s="1"/>
  <c r="F9" i="1" s="1"/>
  <c r="L18" i="1"/>
  <c r="M18" i="1" s="1"/>
  <c r="N18" i="1" s="1"/>
  <c r="O18" i="1" s="1"/>
  <c r="L75" i="1"/>
  <c r="M75" i="1" s="1"/>
  <c r="N75" i="1" s="1"/>
  <c r="O75" i="1" s="1"/>
  <c r="L74" i="1"/>
  <c r="M74" i="1" s="1"/>
  <c r="L72" i="1"/>
  <c r="M72" i="1" s="1"/>
  <c r="N72" i="1" s="1"/>
  <c r="O72" i="1" s="1"/>
  <c r="L71" i="1"/>
  <c r="M71" i="1" s="1"/>
  <c r="N71" i="1" s="1"/>
  <c r="O71" i="1" s="1"/>
  <c r="L70" i="1"/>
  <c r="M70" i="1" s="1"/>
  <c r="N70" i="1" s="1"/>
  <c r="O70" i="1" s="1"/>
  <c r="F75" i="1"/>
  <c r="G75" i="1" s="1"/>
  <c r="H75" i="1" s="1"/>
  <c r="I75" i="1" s="1"/>
  <c r="J75" i="1" s="1"/>
  <c r="P75" i="1" s="1"/>
  <c r="F74" i="1"/>
  <c r="G74" i="1" s="1"/>
  <c r="H74" i="1" s="1"/>
  <c r="I74" i="1" s="1"/>
  <c r="J74" i="1" s="1"/>
  <c r="F72" i="1"/>
  <c r="G72" i="1" s="1"/>
  <c r="H72" i="1" s="1"/>
  <c r="I72" i="1" s="1"/>
  <c r="J72" i="1" s="1"/>
  <c r="F71" i="1"/>
  <c r="G71" i="1" s="1"/>
  <c r="H71" i="1" s="1"/>
  <c r="F70" i="1"/>
  <c r="Q66" i="1"/>
  <c r="Q67" i="1" s="1"/>
  <c r="P8" i="1"/>
  <c r="L31" i="1"/>
  <c r="O64" i="1"/>
  <c r="O60" i="1"/>
  <c r="O56" i="1"/>
  <c r="J64" i="1"/>
  <c r="J60" i="1"/>
  <c r="J56" i="1"/>
  <c r="N64" i="1"/>
  <c r="M64" i="1"/>
  <c r="L64" i="1"/>
  <c r="K64" i="1"/>
  <c r="N60" i="1"/>
  <c r="N68" i="1" s="1"/>
  <c r="M60" i="1"/>
  <c r="M68" i="1" s="1"/>
  <c r="L60" i="1"/>
  <c r="L68" i="1" s="1"/>
  <c r="K60" i="1"/>
  <c r="K68" i="1" s="1"/>
  <c r="N56" i="1"/>
  <c r="M56" i="1"/>
  <c r="L56" i="1"/>
  <c r="K56" i="1"/>
  <c r="K51" i="1"/>
  <c r="K34" i="1"/>
  <c r="L33" i="1"/>
  <c r="M33" i="1" s="1"/>
  <c r="L32" i="1"/>
  <c r="M32" i="1" s="1"/>
  <c r="N32" i="1" s="1"/>
  <c r="O32" i="1" s="1"/>
  <c r="L29" i="1"/>
  <c r="K21" i="1"/>
  <c r="L17" i="1"/>
  <c r="K15" i="1"/>
  <c r="L13" i="1"/>
  <c r="M13" i="1" s="1"/>
  <c r="N13" i="1" s="1"/>
  <c r="L12" i="1"/>
  <c r="M12" i="1" s="1"/>
  <c r="L11" i="1"/>
  <c r="M11" i="1" s="1"/>
  <c r="N11" i="1" s="1"/>
  <c r="L7" i="1"/>
  <c r="I64" i="1"/>
  <c r="H64" i="1"/>
  <c r="G64" i="1"/>
  <c r="F64" i="1"/>
  <c r="I60" i="1"/>
  <c r="I68" i="1" s="1"/>
  <c r="H60" i="1"/>
  <c r="G60" i="1"/>
  <c r="I56" i="1"/>
  <c r="H56" i="1"/>
  <c r="G56" i="1"/>
  <c r="F56" i="1"/>
  <c r="F51" i="1"/>
  <c r="F33" i="1"/>
  <c r="G33" i="1" s="1"/>
  <c r="H33" i="1" s="1"/>
  <c r="I33" i="1" s="1"/>
  <c r="J33" i="1" s="1"/>
  <c r="Q55" i="1"/>
  <c r="F17" i="1"/>
  <c r="G17" i="1" s="1"/>
  <c r="H17" i="1" s="1"/>
  <c r="Q53" i="1"/>
  <c r="P56" i="1"/>
  <c r="Q54" i="1"/>
  <c r="R54" i="1" s="1"/>
  <c r="Q44" i="1"/>
  <c r="Q45" i="1"/>
  <c r="R45" i="1" s="1"/>
  <c r="Q49" i="1"/>
  <c r="R49" i="1" s="1"/>
  <c r="Q50" i="1"/>
  <c r="R50" i="1" s="1"/>
  <c r="Q58" i="1"/>
  <c r="Q59" i="1"/>
  <c r="R59" i="1" s="1"/>
  <c r="Q62" i="1"/>
  <c r="Q64" i="1" s="1"/>
  <c r="Q63" i="1"/>
  <c r="P64" i="1"/>
  <c r="M31" i="1"/>
  <c r="N31" i="1" s="1"/>
  <c r="G11" i="1"/>
  <c r="F10" i="12"/>
  <c r="F13" i="12"/>
  <c r="F16" i="12"/>
  <c r="F10" i="13"/>
  <c r="F16" i="13"/>
  <c r="R55" i="1" l="1"/>
  <c r="K41" i="1"/>
  <c r="R64" i="1"/>
  <c r="R62" i="1"/>
  <c r="L21" i="1"/>
  <c r="K35" i="1"/>
  <c r="G68" i="1"/>
  <c r="R67" i="1"/>
  <c r="P58" i="1"/>
  <c r="P60" i="1" s="1"/>
  <c r="P68" i="1" s="1"/>
  <c r="F60" i="1"/>
  <c r="F68" i="1" s="1"/>
  <c r="Q72" i="1"/>
  <c r="R63" i="1"/>
  <c r="Q47" i="1"/>
  <c r="R47" i="1" s="1"/>
  <c r="P47" i="1"/>
  <c r="M7" i="1"/>
  <c r="J5" i="1"/>
  <c r="H11" i="1"/>
  <c r="I11" i="1" s="1"/>
  <c r="J11" i="1" s="1"/>
  <c r="F15" i="1"/>
  <c r="P72" i="1"/>
  <c r="R72" i="1" s="1"/>
  <c r="L8" i="1"/>
  <c r="M8" i="1" s="1"/>
  <c r="N8" i="1" s="1"/>
  <c r="O8" i="1" s="1"/>
  <c r="G7" i="1"/>
  <c r="G9" i="1" s="1"/>
  <c r="O68" i="1"/>
  <c r="L34" i="1"/>
  <c r="H68" i="1"/>
  <c r="L15" i="1"/>
  <c r="Q71" i="1"/>
  <c r="M29" i="1"/>
  <c r="N29" i="1" s="1"/>
  <c r="O29" i="1" s="1"/>
  <c r="Q56" i="1"/>
  <c r="R56" i="1" s="1"/>
  <c r="R66" i="1"/>
  <c r="F13" i="13"/>
  <c r="I6" i="12"/>
  <c r="I21" i="12" s="1"/>
  <c r="R20" i="13"/>
  <c r="R20" i="12"/>
  <c r="I21" i="11"/>
  <c r="N12" i="1"/>
  <c r="O12" i="1" s="1"/>
  <c r="N33" i="1"/>
  <c r="N74" i="1"/>
  <c r="O74" i="1" s="1"/>
  <c r="O76" i="1" s="1"/>
  <c r="M76" i="1"/>
  <c r="F21" i="1"/>
  <c r="M17" i="1"/>
  <c r="Q51" i="1"/>
  <c r="R51" i="1" s="1"/>
  <c r="J68" i="1"/>
  <c r="F76" i="1"/>
  <c r="R20" i="15"/>
  <c r="R53" i="1"/>
  <c r="L76" i="1"/>
  <c r="I6" i="13"/>
  <c r="I21" i="13" s="1"/>
  <c r="F16" i="14"/>
  <c r="F12" i="12"/>
  <c r="F12" i="13"/>
  <c r="F12" i="14"/>
  <c r="I6" i="15"/>
  <c r="I21" i="15" s="1"/>
  <c r="G70" i="1"/>
  <c r="G21" i="1"/>
  <c r="H32" i="1"/>
  <c r="I32" i="1" s="1"/>
  <c r="J32" i="1" s="1"/>
  <c r="Q75" i="1"/>
  <c r="R75" i="1" s="1"/>
  <c r="H18" i="1"/>
  <c r="I18" i="1" s="1"/>
  <c r="J18" i="1" s="1"/>
  <c r="Q60" i="1"/>
  <c r="Q68" i="1" s="1"/>
  <c r="R44" i="1"/>
  <c r="Q70" i="1"/>
  <c r="I71" i="1"/>
  <c r="P74" i="1"/>
  <c r="G29" i="1"/>
  <c r="F34" i="1"/>
  <c r="Q32" i="1"/>
  <c r="P33" i="1"/>
  <c r="G12" i="1"/>
  <c r="O31" i="1"/>
  <c r="Q31" i="1" s="1"/>
  <c r="R31" i="1" s="1"/>
  <c r="O11" i="1"/>
  <c r="G13" i="1"/>
  <c r="H13" i="1" s="1"/>
  <c r="I13" i="1" s="1"/>
  <c r="J13" i="1" s="1"/>
  <c r="O13" i="1"/>
  <c r="Q13" i="1" s="1"/>
  <c r="Q18" i="1"/>
  <c r="I17" i="1"/>
  <c r="M15" i="1"/>
  <c r="N76" i="1" l="1"/>
  <c r="R58" i="1"/>
  <c r="F41" i="1"/>
  <c r="Q74" i="1"/>
  <c r="R74" i="1" s="1"/>
  <c r="H21" i="1"/>
  <c r="F35" i="1"/>
  <c r="G15" i="1"/>
  <c r="P5" i="1"/>
  <c r="R5" i="1" s="1"/>
  <c r="N7" i="1"/>
  <c r="M9" i="1"/>
  <c r="P11" i="1"/>
  <c r="L9" i="1"/>
  <c r="R68" i="1"/>
  <c r="M34" i="1"/>
  <c r="H7" i="1"/>
  <c r="H9" i="1" s="1"/>
  <c r="P32" i="1"/>
  <c r="R32" i="1" s="1"/>
  <c r="K42" i="1"/>
  <c r="K78" i="1" s="1"/>
  <c r="K80" i="1" s="1"/>
  <c r="Q8" i="1"/>
  <c r="R8" i="1" s="1"/>
  <c r="Q29" i="1"/>
  <c r="O33" i="1"/>
  <c r="Q33" i="1" s="1"/>
  <c r="N15" i="1"/>
  <c r="N34" i="1"/>
  <c r="R60" i="1"/>
  <c r="P18" i="1"/>
  <c r="R18" i="1" s="1"/>
  <c r="M21" i="1"/>
  <c r="N17" i="1"/>
  <c r="Q12" i="1"/>
  <c r="G76" i="1"/>
  <c r="H70" i="1"/>
  <c r="H29" i="1"/>
  <c r="G34" i="1"/>
  <c r="H12" i="1"/>
  <c r="Q76" i="1"/>
  <c r="O15" i="1"/>
  <c r="Q11" i="1"/>
  <c r="Q15" i="1" s="1"/>
  <c r="J71" i="1"/>
  <c r="J17" i="1"/>
  <c r="I21" i="1"/>
  <c r="P13" i="1"/>
  <c r="R13" i="1" s="1"/>
  <c r="M41" i="1" l="1"/>
  <c r="G35" i="1"/>
  <c r="M35" i="1"/>
  <c r="O34" i="1"/>
  <c r="L41" i="1"/>
  <c r="L35" i="1"/>
  <c r="N9" i="1"/>
  <c r="O7" i="1"/>
  <c r="I7" i="1"/>
  <c r="I9" i="1" s="1"/>
  <c r="Q34" i="1"/>
  <c r="R33" i="1"/>
  <c r="Q40" i="1"/>
  <c r="F42" i="1"/>
  <c r="O17" i="1"/>
  <c r="O21" i="1" s="1"/>
  <c r="N21" i="1"/>
  <c r="I70" i="1"/>
  <c r="H76" i="1"/>
  <c r="R11" i="1"/>
  <c r="J21" i="1"/>
  <c r="P17" i="1"/>
  <c r="P71" i="1"/>
  <c r="I12" i="1"/>
  <c r="H15" i="1"/>
  <c r="I29" i="1"/>
  <c r="H34" i="1"/>
  <c r="H41" i="1" l="1"/>
  <c r="N41" i="1"/>
  <c r="Q38" i="1"/>
  <c r="H35" i="1"/>
  <c r="F78" i="1"/>
  <c r="F80" i="1" s="1"/>
  <c r="K81" i="1" s="1"/>
  <c r="K83" i="1" s="1"/>
  <c r="N53" i="11" s="1"/>
  <c r="N35" i="1"/>
  <c r="Q7" i="1"/>
  <c r="Q9" i="1" s="1"/>
  <c r="O9" i="1"/>
  <c r="M42" i="1"/>
  <c r="M78" i="1" s="1"/>
  <c r="M80" i="1" s="1"/>
  <c r="J7" i="1"/>
  <c r="J9" i="1" s="1"/>
  <c r="Q17" i="1"/>
  <c r="Q21" i="1" s="1"/>
  <c r="L42" i="1"/>
  <c r="L78" i="1" s="1"/>
  <c r="L80" i="1" s="1"/>
  <c r="J70" i="1"/>
  <c r="J76" i="1" s="1"/>
  <c r="I76" i="1"/>
  <c r="G41" i="1"/>
  <c r="G42" i="1" s="1"/>
  <c r="G78" i="1" s="1"/>
  <c r="G80" i="1" s="1"/>
  <c r="J12" i="1"/>
  <c r="I15" i="1"/>
  <c r="P21" i="1"/>
  <c r="J29" i="1"/>
  <c r="J34" i="1" s="1"/>
  <c r="I34" i="1"/>
  <c r="R71" i="1"/>
  <c r="N42" i="1" l="1"/>
  <c r="N78" i="1" s="1"/>
  <c r="N80" i="1" s="1"/>
  <c r="F81" i="1"/>
  <c r="F83" i="1" s="1"/>
  <c r="H53" i="11" s="1"/>
  <c r="I35" i="1"/>
  <c r="O41" i="1"/>
  <c r="O35" i="1"/>
  <c r="Q35" i="1"/>
  <c r="R17" i="1"/>
  <c r="Q37" i="1"/>
  <c r="Q41" i="1" s="1"/>
  <c r="R21" i="1"/>
  <c r="P37" i="1"/>
  <c r="H42" i="1"/>
  <c r="H78" i="1" s="1"/>
  <c r="H80" i="1" s="1"/>
  <c r="P7" i="1"/>
  <c r="P9" i="1" s="1"/>
  <c r="P29" i="1"/>
  <c r="R29" i="1" s="1"/>
  <c r="P70" i="1"/>
  <c r="R70" i="1" s="1"/>
  <c r="P40" i="1"/>
  <c r="R40" i="1" s="1"/>
  <c r="J15" i="1"/>
  <c r="P12" i="1"/>
  <c r="R12" i="1" s="1"/>
  <c r="T53" i="11" l="1"/>
  <c r="Q42" i="1"/>
  <c r="Q78" i="1" s="1"/>
  <c r="J35" i="1"/>
  <c r="O42" i="1"/>
  <c r="O78" i="1" s="1"/>
  <c r="O80" i="1" s="1"/>
  <c r="Q80" i="1" s="1"/>
  <c r="G81" i="1"/>
  <c r="L81" i="1"/>
  <c r="L83" i="1" s="1"/>
  <c r="N53" i="12" s="1"/>
  <c r="H81" i="1"/>
  <c r="H83" i="1" s="1"/>
  <c r="H53" i="13" s="1"/>
  <c r="M81" i="1"/>
  <c r="M83" i="1" s="1"/>
  <c r="N53" i="13" s="1"/>
  <c r="R37" i="1"/>
  <c r="R7" i="1"/>
  <c r="R9" i="1"/>
  <c r="P34" i="1"/>
  <c r="R34" i="1" s="1"/>
  <c r="P76" i="1"/>
  <c r="R76" i="1" s="1"/>
  <c r="J41" i="1"/>
  <c r="I41" i="1"/>
  <c r="I42" i="1" s="1"/>
  <c r="I78" i="1" s="1"/>
  <c r="I80" i="1" s="1"/>
  <c r="P15" i="1"/>
  <c r="P35" i="1" s="1"/>
  <c r="T53" i="13" l="1"/>
  <c r="P38" i="1"/>
  <c r="P41" i="1" s="1"/>
  <c r="R41" i="1" s="1"/>
  <c r="J42" i="1"/>
  <c r="J78" i="1" s="1"/>
  <c r="J80" i="1" s="1"/>
  <c r="T53" i="12"/>
  <c r="G83" i="1"/>
  <c r="H53" i="12" s="1"/>
  <c r="N81" i="1"/>
  <c r="R15" i="1"/>
  <c r="I81" i="1" l="1"/>
  <c r="R38" i="1"/>
  <c r="O81" i="1"/>
  <c r="R35" i="1"/>
  <c r="P42" i="1"/>
  <c r="N83" i="1" l="1"/>
  <c r="N53" i="14" s="1"/>
  <c r="J81" i="1"/>
  <c r="J83" i="1" s="1"/>
  <c r="H53" i="15" s="1"/>
  <c r="O83" i="1"/>
  <c r="N53" i="15" s="1"/>
  <c r="P80" i="1"/>
  <c r="R80" i="1" s="1"/>
  <c r="T53" i="14"/>
  <c r="I83" i="1"/>
  <c r="H53" i="14" s="1"/>
  <c r="P78" i="1"/>
  <c r="R42" i="1"/>
  <c r="Q81" i="1" l="1"/>
  <c r="Q83" i="1" s="1"/>
  <c r="P81" i="1"/>
  <c r="T53" i="15"/>
  <c r="R78" i="1"/>
  <c r="R81" i="1" l="1"/>
  <c r="P83" i="1"/>
  <c r="R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t>
        </r>
        <r>
          <rPr>
            <sz val="8"/>
            <color indexed="8"/>
            <rFont val="Tahoma"/>
            <family val="2"/>
          </rPr>
          <t xml:space="preserve">
</t>
        </r>
      </text>
    </comment>
    <comment ref="B12" authorId="0" shapeId="0">
      <text>
        <r>
          <rPr>
            <b/>
            <sz val="8"/>
            <color indexed="8"/>
            <rFont val="Tahoma"/>
            <family val="2"/>
          </rPr>
          <t>Faculty Summer Research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Full Time</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<sst xmlns="http://schemas.openxmlformats.org/spreadsheetml/2006/main" count="4821" uniqueCount="960">
  <si>
    <t>Categories</t>
  </si>
  <si>
    <t>Other:</t>
  </si>
  <si>
    <t xml:space="preserve">    &gt; $25,000</t>
  </si>
  <si>
    <t xml:space="preserve">   Sub-Total</t>
  </si>
  <si>
    <t>Sponsor</t>
  </si>
  <si>
    <t>NJIT</t>
  </si>
  <si>
    <t>Grand</t>
  </si>
  <si>
    <t>Total</t>
  </si>
  <si>
    <t>Yr - 1</t>
  </si>
  <si>
    <t>Yr - 2</t>
  </si>
  <si>
    <t>Yr - 3</t>
  </si>
  <si>
    <t>Yr - 4</t>
  </si>
  <si>
    <t>Yr - 5</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</si>
  <si>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</si>
  <si>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</si>
  <si>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</si>
  <si>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</si>
  <si>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</si>
  <si>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</si>
  <si>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</si>
  <si>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</si>
  <si>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</si>
  <si>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</si>
  <si>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</si>
  <si>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</si>
  <si>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</si>
  <si>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</si>
  <si>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</si>
  <si>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</si>
  <si>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</si>
  <si>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</si>
  <si>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</si>
  <si>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</si>
  <si>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</si>
  <si>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</si>
  <si>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</si>
  <si>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</si>
  <si>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</si>
  <si>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</si>
  <si>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</si>
  <si>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</si>
  <si>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</si>
  <si>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</si>
  <si>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</si>
  <si>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</si>
  <si>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</si>
  <si>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</si>
  <si>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</si>
  <si>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</si>
  <si>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</si>
  <si>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</si>
  <si>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</si>
  <si>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</si>
  <si>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</si>
  <si>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</si>
  <si>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</si>
  <si>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</si>
  <si>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</si>
  <si>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</si>
  <si>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</si>
  <si>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</si>
  <si>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</si>
  <si>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</si>
  <si>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</si>
  <si>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</si>
  <si>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</si>
  <si>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</si>
  <si>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</si>
  <si>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</si>
  <si>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</si>
  <si>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</si>
  <si>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</si>
  <si>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</si>
  <si>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</si>
  <si>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</si>
  <si>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</si>
  <si>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</si>
  <si>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</si>
  <si>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</si>
  <si>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</si>
  <si>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</si>
  <si>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</si>
  <si>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</si>
  <si>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</si>
  <si>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</si>
  <si>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</si>
  <si>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</si>
  <si>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</si>
  <si>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</si>
  <si>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</si>
  <si>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</si>
  <si>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</si>
  <si>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</si>
  <si>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</si>
  <si>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</si>
  <si>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</si>
  <si>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</si>
  <si>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</si>
  <si>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</si>
  <si>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</si>
  <si>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</si>
  <si>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</si>
  <si>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</si>
  <si>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</si>
  <si>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</si>
  <si>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</si>
  <si>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</si>
  <si>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</si>
  <si>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</si>
  <si>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</si>
  <si>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</si>
  <si>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</si>
  <si>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</si>
  <si>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</si>
  <si>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</si>
  <si>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</si>
  <si>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</si>
  <si>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</si>
  <si>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</si>
  <si>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</si>
  <si>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</si>
  <si>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</si>
  <si>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</si>
  <si>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</si>
  <si>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</si>
  <si>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</si>
  <si>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</si>
  <si>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</si>
  <si>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</si>
  <si>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</si>
  <si>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</si>
  <si>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</si>
  <si>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</si>
  <si>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</si>
  <si>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</si>
  <si>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</si>
  <si>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</si>
  <si>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</si>
  <si>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</si>
  <si>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</si>
  <si>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</si>
  <si>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</si>
  <si>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</si>
  <si>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</si>
  <si>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</si>
  <si>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</si>
  <si>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</si>
  <si>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</si>
  <si>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</si>
  <si>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</si>
  <si>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</si>
  <si>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</si>
  <si>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</si>
  <si>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</si>
  <si>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</si>
  <si>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</si>
  <si>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</si>
  <si>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</si>
  <si>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</si>
  <si>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</si>
  <si>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</si>
  <si>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</si>
  <si>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</si>
  <si>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</si>
  <si>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</si>
  <si>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</si>
  <si>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</si>
  <si>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</si>
  <si>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</si>
  <si>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</si>
  <si>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</si>
  <si>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</si>
  <si>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</si>
  <si>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</si>
  <si>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</si>
  <si>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</si>
  <si>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</si>
  <si>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</si>
  <si>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</si>
  <si>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</si>
  <si>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</si>
  <si>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</si>
  <si>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</si>
  <si>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</si>
  <si>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</si>
  <si>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</si>
  <si>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</si>
  <si>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</si>
  <si>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</si>
  <si>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</si>
  <si>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</si>
  <si>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</si>
  <si>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</si>
  <si>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</si>
  <si>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</si>
  <si>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</si>
  <si>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</si>
  <si>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</si>
  <si>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</si>
  <si>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</si>
  <si>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</si>
  <si>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</si>
  <si>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</si>
  <si>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</si>
  <si>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</si>
  <si>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</si>
  <si>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</si>
  <si>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</si>
  <si>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</si>
  <si>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</si>
  <si>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</si>
  <si>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</si>
  <si>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</si>
  <si>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</si>
  <si>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</si>
  <si>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</si>
  <si>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</si>
  <si>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</si>
  <si>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</si>
  <si>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</si>
  <si>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</si>
  <si>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</si>
  <si>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</si>
  <si>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</si>
  <si>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</si>
  <si>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</si>
  <si>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</si>
  <si>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</si>
  <si>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</si>
  <si>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</si>
  <si>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</si>
  <si>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</si>
  <si>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</si>
  <si>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</si>
  <si>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</si>
  <si>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</si>
  <si>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</si>
  <si>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</si>
  <si>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</si>
  <si>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</si>
  <si>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</si>
  <si>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</si>
  <si>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</si>
  <si>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</si>
  <si>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</si>
  <si>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</si>
  <si>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</si>
  <si>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</si>
  <si>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</si>
  <si>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</si>
  <si>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</si>
  <si>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</si>
  <si>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</si>
  <si>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</si>
  <si>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</si>
  <si>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</si>
  <si>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</si>
  <si>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</si>
  <si>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</si>
  <si>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</si>
  <si>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</si>
  <si>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</si>
  <si>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</si>
  <si>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</si>
  <si>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</si>
  <si>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</si>
  <si>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</si>
  <si>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</si>
  <si>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</si>
  <si>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</si>
  <si>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</si>
  <si>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</si>
  <si>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</si>
  <si>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</si>
  <si>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</si>
  <si>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</si>
  <si>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</si>
  <si>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</si>
  <si>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</si>
  <si>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</si>
  <si>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</si>
  <si>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</si>
  <si>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</si>
  <si>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</si>
  <si>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</si>
  <si>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</si>
  <si>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</si>
  <si>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</si>
  <si>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</si>
  <si>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</si>
  <si>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</si>
  <si>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</si>
  <si>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</si>
  <si>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</si>
  <si>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</si>
  <si>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</si>
  <si>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</si>
  <si>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</si>
  <si>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</si>
  <si>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</si>
  <si>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</si>
  <si>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</si>
  <si>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</si>
  <si>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</si>
  <si>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</si>
  <si>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</si>
  <si>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</si>
  <si>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</si>
  <si>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</si>
  <si>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</si>
  <si>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</si>
  <si>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</si>
  <si>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</si>
  <si>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</si>
  <si>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</si>
  <si>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</si>
  <si>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</si>
  <si>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</si>
  <si>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</si>
  <si>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</si>
  <si>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</si>
  <si>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</si>
  <si>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</si>
  <si>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</si>
  <si>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</si>
  <si>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</si>
  <si>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</si>
  <si>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</si>
  <si>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</si>
  <si>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</si>
  <si>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</si>
  <si>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</si>
  <si>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</si>
  <si>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</si>
  <si>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</si>
  <si>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</si>
  <si>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</si>
  <si>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</si>
  <si>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</si>
  <si>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</si>
  <si>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</si>
  <si>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</si>
  <si>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</si>
  <si>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</si>
  <si>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</si>
  <si>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</si>
  <si>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</si>
  <si>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</si>
  <si>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</si>
  <si>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</si>
  <si>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</si>
  <si>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</si>
  <si>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</si>
  <si>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</si>
  <si>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</si>
  <si>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</si>
  <si>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</si>
  <si>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</si>
  <si>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</si>
  <si>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</si>
  <si>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</si>
  <si>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</si>
  <si>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</si>
  <si>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</si>
  <si>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</si>
  <si>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</si>
  <si>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</si>
  <si>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</si>
  <si>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</si>
  <si>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</si>
  <si>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</si>
  <si>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</si>
  <si>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</si>
  <si>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</si>
  <si>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</si>
  <si>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</si>
  <si>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</si>
  <si>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</si>
  <si>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</si>
  <si>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</si>
  <si>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</si>
  <si>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</si>
  <si>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</si>
  <si>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</si>
  <si>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</si>
  <si>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</si>
  <si>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</si>
  <si>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</si>
  <si>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</si>
  <si>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</si>
  <si>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</si>
  <si>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</si>
  <si>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</si>
  <si>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</si>
  <si>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</si>
  <si>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</si>
  <si>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</si>
  <si>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</si>
  <si>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</si>
  <si>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</si>
  <si>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</si>
  <si>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</si>
  <si>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</si>
  <si>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</si>
  <si>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</si>
  <si>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</si>
  <si>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</si>
  <si>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</si>
  <si>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</si>
  <si>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</si>
  <si>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</si>
  <si>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</si>
  <si>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</si>
  <si>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</si>
  <si>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</si>
  <si>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</si>
  <si>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</si>
  <si>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</si>
  <si>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</si>
  <si>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</si>
  <si>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</si>
  <si>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</si>
  <si>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</si>
  <si>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</si>
  <si>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</si>
  <si>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</si>
  <si>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</si>
  <si>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</si>
  <si>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</si>
  <si>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</si>
  <si>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</si>
  <si>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</si>
  <si>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</si>
  <si>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</si>
  <si>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</si>
  <si>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</si>
  <si>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</si>
  <si>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</si>
  <si>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</si>
  <si>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</si>
  <si>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</si>
  <si>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</si>
  <si>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</si>
  <si>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</si>
  <si>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</si>
  <si>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</si>
  <si>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</si>
  <si>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</si>
  <si>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</si>
  <si>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</si>
  <si>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</si>
  <si>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</si>
  <si>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</si>
  <si>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</si>
  <si>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</si>
  <si>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</si>
  <si>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</si>
  <si>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</si>
  <si>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</si>
  <si>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</si>
  <si>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</si>
  <si>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</si>
  <si>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</si>
  <si>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</si>
  <si>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</si>
  <si>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</si>
  <si>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</si>
  <si>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</si>
  <si>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</si>
  <si>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</si>
  <si>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</si>
  <si>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</si>
  <si>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</si>
  <si>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</si>
  <si>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</si>
  <si>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</si>
  <si>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</si>
  <si>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</si>
  <si>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</si>
  <si>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</si>
  <si>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</si>
  <si>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</si>
  <si>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</si>
  <si>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</si>
  <si>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</si>
  <si>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</si>
  <si>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</si>
  <si>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</si>
  <si>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</si>
  <si>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</si>
  <si>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</si>
  <si>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</si>
  <si>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</si>
  <si>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</si>
  <si>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</si>
  <si>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</si>
  <si>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</si>
  <si>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</si>
  <si>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</si>
  <si>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</si>
  <si>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</si>
  <si>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</si>
  <si>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</si>
  <si>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</si>
  <si>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</si>
  <si>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</si>
  <si>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</si>
  <si>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</si>
  <si>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</si>
  <si>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</si>
  <si>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</si>
  <si>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</si>
  <si>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</si>
  <si>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</si>
  <si>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</si>
  <si>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</si>
  <si>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</si>
  <si>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</si>
  <si>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</si>
  <si>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</si>
  <si>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</si>
  <si>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</si>
  <si>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</si>
  <si>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</si>
  <si>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</si>
  <si>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</si>
  <si>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</si>
  <si>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</si>
  <si>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</si>
  <si>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</si>
  <si>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</si>
  <si>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</si>
  <si>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</si>
  <si>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</si>
  <si>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</si>
  <si>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</si>
  <si>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</si>
  <si>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</si>
  <si>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</si>
  <si>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</si>
  <si>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</si>
  <si>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</si>
  <si>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</si>
  <si>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</si>
  <si>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</si>
  <si>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</si>
  <si>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</si>
  <si>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</si>
  <si>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</si>
  <si>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</si>
  <si>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</si>
  <si>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</si>
  <si>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</si>
  <si>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</si>
  <si>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</si>
  <si>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</si>
  <si>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</si>
  <si>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</si>
  <si>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</si>
  <si>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</si>
  <si>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</si>
  <si>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</si>
  <si>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</si>
  <si>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</si>
  <si>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</si>
  <si>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</si>
  <si>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</si>
  <si>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</si>
  <si>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Labs Services</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</si>
  <si>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</si>
  <si>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</si>
  <si>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</si>
  <si>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</si>
  <si>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</si>
  <si>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</si>
  <si>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</si>
  <si>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</si>
  <si>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</si>
  <si>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</si>
  <si>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</si>
  <si>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</si>
  <si>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</si>
  <si>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</si>
  <si>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</si>
  <si>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</si>
  <si>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</si>
  <si>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</si>
  <si>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</si>
  <si>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</si>
  <si>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</si>
  <si>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</si>
  <si>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</si>
  <si>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</si>
  <si>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</si>
  <si>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</si>
  <si>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</si>
  <si>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</si>
  <si>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</si>
  <si>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</si>
  <si>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</si>
  <si>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</si>
  <si>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</si>
  <si>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</si>
  <si>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</si>
  <si>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</si>
  <si>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</si>
  <si>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</si>
  <si>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</si>
  <si>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</si>
  <si>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</si>
  <si>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</si>
  <si>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</si>
  <si>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</si>
  <si>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</si>
  <si>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</si>
  <si>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</si>
  <si>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</si>
  <si>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</si>
  <si>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</si>
  <si>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</si>
  <si>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</si>
  <si>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</si>
  <si>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</si>
  <si>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</si>
  <si>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</si>
  <si>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</si>
  <si>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</si>
  <si>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</si>
  <si>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</si>
  <si>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</si>
  <si>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</si>
  <si>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</si>
  <si>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</si>
  <si>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</si>
  <si>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</si>
  <si>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</si>
  <si>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</si>
  <si>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</si>
  <si>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</si>
  <si>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</si>
  <si>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</si>
  <si>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</si>
  <si>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</si>
  <si>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</si>
  <si>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</si>
  <si>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</si>
  <si>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</si>
  <si>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</si>
  <si>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</si>
  <si>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</si>
  <si>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</si>
  <si>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</si>
  <si>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</si>
  <si>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</si>
  <si>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</si>
  <si>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</si>
  <si>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</si>
  <si>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</si>
  <si>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</si>
  <si>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</si>
  <si>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</si>
  <si>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</si>
  <si>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</si>
  <si>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</si>
  <si>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</si>
  <si>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</si>
  <si>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</si>
  <si>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</si>
  <si>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</si>
  <si>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</si>
  <si>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</si>
  <si>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</si>
  <si>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</si>
  <si>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</si>
  <si>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</si>
  <si>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</si>
  <si>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</si>
  <si>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</si>
  <si>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</si>
  <si>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</si>
  <si>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</si>
  <si>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</si>
  <si>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</si>
  <si>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</si>
  <si>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</si>
  <si>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</si>
  <si>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</si>
  <si>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</si>
  <si>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</si>
  <si>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</si>
  <si>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</si>
  <si>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</si>
  <si>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</si>
  <si>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</si>
  <si>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</si>
  <si>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</si>
  <si>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</si>
  <si>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</si>
  <si>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</si>
  <si>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</si>
  <si>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</si>
  <si>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</si>
  <si>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</si>
  <si>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</si>
  <si>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</si>
  <si>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</si>
  <si>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</si>
  <si>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</si>
  <si>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</si>
  <si>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</si>
  <si>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</si>
  <si>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</si>
  <si>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</si>
  <si>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</si>
  <si>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</si>
  <si>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</si>
  <si>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</si>
  <si>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</si>
  <si>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</si>
  <si>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</si>
  <si>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</si>
  <si>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</si>
  <si>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</si>
  <si>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</si>
  <si>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</si>
  <si>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</si>
  <si>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</si>
  <si>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</si>
  <si>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</si>
  <si>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</si>
  <si>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</si>
  <si>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</si>
  <si>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</si>
  <si>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</si>
  <si>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</si>
  <si>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</si>
  <si>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</si>
  <si>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</si>
  <si>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</si>
  <si>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</si>
  <si>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</si>
  <si>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</si>
  <si>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</si>
  <si>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</si>
  <si>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</si>
  <si>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</si>
  <si>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</si>
  <si>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</si>
  <si>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</si>
  <si>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</si>
  <si>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</si>
  <si>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</si>
  <si>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</si>
  <si>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</si>
  <si>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</si>
  <si>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</si>
  <si>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</si>
  <si>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</si>
  <si>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</si>
  <si>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</si>
  <si>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</si>
  <si>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</si>
  <si>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</si>
  <si>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</si>
  <si>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</si>
  <si>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</si>
  <si>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</si>
  <si>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</si>
  <si>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</si>
  <si>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</si>
  <si>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</si>
  <si>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</si>
  <si>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</si>
  <si>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</si>
  <si>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</si>
  <si>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</si>
  <si>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</si>
  <si>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</si>
  <si>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</si>
  <si>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</si>
  <si>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</si>
  <si>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</si>
  <si>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</si>
  <si>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</si>
  <si>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</si>
  <si>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</si>
  <si>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</si>
  <si>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</si>
  <si>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</si>
  <si>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</si>
  <si>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</si>
  <si>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</si>
  <si>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</si>
  <si>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</si>
  <si>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</si>
  <si>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</si>
  <si>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</si>
  <si>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</si>
  <si>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</si>
  <si>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</si>
  <si>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</si>
  <si>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</si>
  <si>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</si>
  <si>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</si>
  <si>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</si>
  <si>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</si>
  <si>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</si>
  <si>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</si>
  <si>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</si>
  <si>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</si>
  <si>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</si>
  <si>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</si>
  <si>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</si>
  <si>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</si>
  <si>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</si>
  <si>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</si>
  <si>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</si>
  <si>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</si>
  <si>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</si>
  <si>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</si>
  <si>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</si>
  <si>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</si>
  <si>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</si>
  <si>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</si>
  <si>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</si>
  <si>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</si>
  <si>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</si>
  <si>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</si>
  <si>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</si>
  <si>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</si>
  <si>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</si>
  <si>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</si>
  <si>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</si>
  <si>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</si>
  <si>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</si>
  <si>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</si>
  <si>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</si>
  <si>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</si>
  <si>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</si>
  <si>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</si>
  <si>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</si>
  <si>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</si>
  <si>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</si>
  <si>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</si>
  <si>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</si>
  <si>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</si>
  <si>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</si>
  <si>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</si>
  <si>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</si>
  <si>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</si>
  <si>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</si>
  <si>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</si>
  <si>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</si>
  <si>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</si>
  <si>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</si>
  <si>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</si>
  <si>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</si>
  <si>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</si>
  <si>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</si>
  <si>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</si>
  <si>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</si>
  <si>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</si>
  <si>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</si>
  <si>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</si>
  <si>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</si>
  <si>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</si>
  <si>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</si>
  <si>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</si>
  <si>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</si>
  <si>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</si>
  <si>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</si>
  <si>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</si>
  <si>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</si>
  <si>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</si>
  <si>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</si>
  <si>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</si>
  <si>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</si>
  <si>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</si>
  <si>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</si>
  <si>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</si>
  <si>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</si>
  <si>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</si>
  <si>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</si>
  <si>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</si>
  <si>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</si>
  <si>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</si>
  <si>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</si>
  <si>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</si>
  <si>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</si>
  <si>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</si>
  <si>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</si>
  <si>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</si>
  <si>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</si>
  <si>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</si>
  <si>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</si>
  <si>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</si>
  <si>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</si>
  <si>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</si>
  <si>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</si>
  <si>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</si>
  <si>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</si>
  <si>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</si>
  <si>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</si>
  <si>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</si>
  <si>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</si>
  <si>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</si>
  <si>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</si>
  <si>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</si>
  <si>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</si>
  <si>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</si>
  <si>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</si>
  <si>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</si>
  <si>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</si>
  <si>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</si>
  <si>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</si>
  <si>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</si>
  <si>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</si>
  <si>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</si>
  <si>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</si>
  <si>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</si>
  <si>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</si>
  <si>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</si>
  <si>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</si>
  <si>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</si>
  <si>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</si>
  <si>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</si>
  <si>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</si>
  <si>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</si>
  <si>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</si>
  <si>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</si>
  <si>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</si>
  <si>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</si>
  <si>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</si>
  <si>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</si>
  <si>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</si>
  <si>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</si>
  <si>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</si>
  <si>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</si>
  <si>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</si>
  <si>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</si>
  <si>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</si>
  <si>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</si>
  <si>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</si>
  <si>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</si>
  <si>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</si>
  <si>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Iris Pantoja</t>
  </si>
  <si>
    <t>Participant</t>
  </si>
  <si>
    <t>Justin Samolewicz</t>
  </si>
  <si>
    <t>Matthew Pettit</t>
  </si>
  <si>
    <t>Jesus Novoa</t>
  </si>
  <si>
    <t>Eric Hetherington</t>
  </si>
  <si>
    <t>FY19</t>
  </si>
  <si>
    <t>PhD Stipend AY</t>
  </si>
  <si>
    <t>PhD Stipend Summer</t>
  </si>
  <si>
    <t>Masters Stipend AY</t>
  </si>
  <si>
    <t>Masters Stipend Summer</t>
  </si>
  <si>
    <t>Full Time Faculty and Staff, 51.6%</t>
  </si>
  <si>
    <t>Summer Staff and Students, 0%</t>
  </si>
  <si>
    <t>AY Phd Students, 7.8%</t>
  </si>
  <si>
    <t>Part Time Staff, 8.1%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</si>
</sst>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33">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10" borderId="0" xfId="46" applyFont="1" applyFill="1" applyAlignment="1">
      <alignment horizontal="center"/>
    </xf>
    <xf numFmtId="0" fontId="8" fillId="0" borderId="0" xfId="46" applyNumberFormat="1" applyFont="1" applyFill="1" applyBorder="1" applyAlignment="1" applyProtection="1">
      <alignment horizontal="left"/>
    </xf>
    <xf numFmtId="0" fontId="7" fillId="10" borderId="0" xfId="46" applyNumberFormat="1" applyFont="1" applyFill="1" applyBorder="1" applyAlignment="1" applyProtection="1">
      <alignment horizontal="left"/>
    </xf>
    <xf numFmtId="4" fontId="7" fillId="10" borderId="0" xfId="46" applyNumberFormat="1" applyFont="1" applyFill="1"/>
    <xf numFmtId="0" fontId="7" fillId="10" borderId="0" xfId="46" applyFont="1" applyFill="1"/>
    <xf numFmtId="3" fontId="7" fillId="10"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5" xfId="46" applyFont="1" applyFill="1" applyBorder="1" applyAlignment="1"/>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1"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0" fontId="10" fillId="0" borderId="0" xfId="49" applyFont="1"/>
    <xf numFmtId="6" fontId="8" fillId="0" borderId="0" xfId="4" applyNumberFormat="1" applyFo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4" fillId="0" borderId="17" xfId="15" applyFont="1" applyFill="1" applyBorder="1" applyAlignment="1" applyProtection="1">
      <alignment horizontal="center"/>
    </xf>
    <xf numFmtId="0" fontId="14" fillId="9" borderId="17" xfId="15" applyFont="1" applyFill="1" applyBorder="1" applyAlignment="1" applyProtection="1">
      <alignment horizontal="center"/>
    </xf>
    <xf numFmtId="0" fontId="14" fillId="9" borderId="29" xfId="15" applyFont="1" applyFill="1" applyBorder="1" applyAlignment="1" applyProtection="1">
      <alignment horizontal="center"/>
    </xf>
    <xf numFmtId="0" fontId="14" fillId="0" borderId="17" xfId="15" applyFont="1" applyFill="1" applyBorder="1" applyAlignment="1" applyProtection="1">
      <alignment horizontal="center" shrinkToFit="1"/>
    </xf>
    <xf numFmtId="167" fontId="14" fillId="0" borderId="17" xfId="15" applyNumberFormat="1" applyFont="1" applyFill="1" applyBorder="1" applyAlignment="1" applyProtection="1">
      <alignment horizontal="center"/>
    </xf>
    <xf numFmtId="167" fontId="14" fillId="0" borderId="29" xfId="15" applyNumberFormat="1" applyFont="1" applyFill="1" applyBorder="1" applyAlignment="1" applyProtection="1">
      <alignment horizontal="center"/>
    </xf>
    <xf numFmtId="0" fontId="14" fillId="0" borderId="17" xfId="15" applyFont="1" applyFill="1" applyBorder="1" applyAlignment="1">
      <alignment horizontal="center"/>
    </xf>
    <xf numFmtId="0" fontId="10" fillId="9" borderId="17" xfId="15" applyFont="1" applyFill="1" applyBorder="1" applyAlignment="1" applyProtection="1">
      <alignment horizontal="center" wrapText="1"/>
    </xf>
    <xf numFmtId="167" fontId="14" fillId="9" borderId="20" xfId="15" applyNumberFormat="1" applyFont="1" applyFill="1" applyBorder="1" applyAlignment="1" applyProtection="1">
      <alignment horizontal="center"/>
    </xf>
    <xf numFmtId="167" fontId="14" fillId="9" borderId="28" xfId="15" applyNumberFormat="1" applyFont="1" applyFill="1" applyBorder="1" applyAlignment="1" applyProtection="1">
      <alignment horizontal="center"/>
    </xf>
    <xf numFmtId="0" fontId="10" fillId="9" borderId="20"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0" xfId="15" applyFont="1" applyFill="1" applyBorder="1" applyAlignment="1" applyProtection="1">
      <alignment horizontal="center"/>
    </xf>
    <xf numFmtId="0" fontId="27" fillId="6" borderId="37" xfId="31" applyFill="1" applyBorder="1" applyAlignment="1">
      <alignment horizontal="center"/>
    </xf>
    <xf numFmtId="0" fontId="8" fillId="11" borderId="0" xfId="0" applyFont="1" applyFill="1" applyAlignment="1">
      <alignment horizontal="center"/>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83820</xdr:colOff>
          <xdr:row>14</xdr:row>
          <xdr:rowOff>7620</xdr:rowOff>
        </xdr:from>
        <xdr:to>
          <xdr:col>11</xdr:col>
          <xdr:colOff>160020</xdr:colOff>
          <xdr:row>15</xdr:row>
          <xdr:rowOff>30480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14</xdr:row>
          <xdr:rowOff>22860</xdr:rowOff>
        </xdr:from>
        <xdr:to>
          <xdr:col>19</xdr:col>
          <xdr:colOff>198120</xdr:colOff>
          <xdr:row>15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18</xdr:row>
          <xdr:rowOff>22860</xdr:rowOff>
        </xdr:from>
        <xdr:to>
          <xdr:col>13</xdr:col>
          <xdr:colOff>175260</xdr:colOff>
          <xdr:row>19</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7620</xdr:rowOff>
        </xdr:from>
        <xdr:to>
          <xdr:col>8</xdr:col>
          <xdr:colOff>7620</xdr:colOff>
          <xdr:row>19</xdr:row>
          <xdr:rowOff>30480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19</xdr:row>
          <xdr:rowOff>30480</xdr:rowOff>
        </xdr:from>
        <xdr:to>
          <xdr:col>9</xdr:col>
          <xdr:colOff>190500</xdr:colOff>
          <xdr:row>20</xdr:row>
          <xdr:rowOff>45720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22860</xdr:rowOff>
        </xdr:from>
        <xdr:to>
          <xdr:col>5</xdr:col>
          <xdr:colOff>22860</xdr:colOff>
          <xdr:row>20</xdr:row>
          <xdr:rowOff>30480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22860</xdr:rowOff>
        </xdr:from>
        <xdr:to>
          <xdr:col>6</xdr:col>
          <xdr:colOff>160020</xdr:colOff>
          <xdr:row>15</xdr:row>
          <xdr:rowOff>38100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6</xdr:row>
          <xdr:rowOff>106680</xdr:rowOff>
        </xdr:from>
        <xdr:to>
          <xdr:col>10</xdr:col>
          <xdr:colOff>7620</xdr:colOff>
          <xdr:row>8</xdr:row>
          <xdr:rowOff>7620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30480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14</xdr:row>
          <xdr:rowOff>7620</xdr:rowOff>
        </xdr:from>
        <xdr:to>
          <xdr:col>15</xdr:col>
          <xdr:colOff>160020</xdr:colOff>
          <xdr:row>15</xdr:row>
          <xdr:rowOff>30480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349"/>
  <sheetViews>
    <sheetView tabSelected="1" zoomScaleNormal="100" workbookViewId="0">
      <pane ySplit="3" topLeftCell="A61" activePane="bottomLeft" state="frozen"/>
      <selection pane="bottomLeft" activeCell="A70" sqref="A70"/>
    </sheetView>
  </sheetViews>
  <sheetFormatPr defaultColWidth="8.88671875" defaultRowHeight="10.199999999999999" x14ac:dyDescent="0.2"/>
  <cols>
    <col min="1" max="1" width="34.6640625" style="2" customWidth="1"/>
    <col min="2" max="2" width="7.44140625" style="55" bestFit="1" customWidth="1"/>
    <col min="3" max="3" width="10.33203125" style="27" customWidth="1"/>
    <col min="4" max="4" width="8.88671875" style="2" customWidth="1"/>
    <col min="5" max="5" width="9" style="27" customWidth="1"/>
    <col min="6" max="6" width="8.5546875" style="2" customWidth="1"/>
    <col min="7" max="18" width="8.6640625" style="2" customWidth="1"/>
    <col min="19" max="19" width="30" style="2" bestFit="1" customWidth="1"/>
    <col min="20" max="33" width="8.88671875" style="2"/>
    <col min="34" max="34" width="8.88671875" style="2" hidden="1" customWidth="1"/>
    <col min="35" max="35" width="0" style="2" hidden="1" customWidth="1"/>
    <col min="36" max="16384" width="8.88671875" style="2"/>
  </cols>
  <sheetData>
    <row r="1" spans="1:35" s="273" customFormat="1" ht="15.75" customHeight="1" x14ac:dyDescent="0.25">
      <c r="A1" s="362" t="str">
        <f>"New Jersey Institute of Technology - " &amp;A2 &amp;" BUDGET"</f>
        <v>New Jersey Institute of Technology - FY19 BUDGET</v>
      </c>
      <c r="B1" s="362"/>
      <c r="C1" s="362"/>
      <c r="D1" s="362"/>
      <c r="E1" s="362"/>
      <c r="F1" s="362"/>
      <c r="G1" s="362"/>
      <c r="H1" s="362"/>
      <c r="I1" s="362"/>
      <c r="J1" s="362"/>
      <c r="K1" s="362"/>
      <c r="L1" s="362"/>
      <c r="M1" s="362"/>
      <c r="N1" s="362"/>
      <c r="O1" s="362"/>
      <c r="P1" s="362"/>
      <c r="Q1" s="362"/>
      <c r="R1" s="362"/>
      <c r="S1" s="362"/>
      <c r="AG1" s="2"/>
      <c r="AH1" s="2"/>
      <c r="AI1" s="2"/>
    </row>
    <row r="2" spans="1:35" ht="15.75" customHeight="1" thickBot="1" x14ac:dyDescent="0.25">
      <c r="A2" s="49" t="s">
        <v>951</v>
      </c>
      <c r="B2" s="3"/>
      <c r="C2" s="20"/>
      <c r="D2" s="3"/>
      <c r="E2" s="20" t="s">
        <v>515</v>
      </c>
      <c r="F2" s="3" t="s">
        <v>8</v>
      </c>
      <c r="G2" s="3" t="s">
        <v>9</v>
      </c>
      <c r="H2" s="3" t="s">
        <v>10</v>
      </c>
      <c r="I2" s="3" t="s">
        <v>11</v>
      </c>
      <c r="J2" s="3" t="s">
        <v>12</v>
      </c>
      <c r="K2" s="3" t="s">
        <v>8</v>
      </c>
      <c r="L2" s="3" t="s">
        <v>9</v>
      </c>
      <c r="M2" s="3" t="s">
        <v>10</v>
      </c>
      <c r="N2" s="3" t="s">
        <v>11</v>
      </c>
      <c r="O2" s="3" t="s">
        <v>12</v>
      </c>
      <c r="P2" s="361" t="s">
        <v>7</v>
      </c>
      <c r="Q2" s="361"/>
      <c r="S2" s="294" t="s">
        <v>13</v>
      </c>
    </row>
    <row r="3" spans="1:35" ht="15.75" customHeight="1" thickBot="1" x14ac:dyDescent="0.25">
      <c r="A3" s="49" t="s">
        <v>0</v>
      </c>
      <c r="B3" s="3" t="s">
        <v>549</v>
      </c>
      <c r="C3" s="20" t="s">
        <v>516</v>
      </c>
      <c r="D3" s="3" t="s">
        <v>517</v>
      </c>
      <c r="E3" s="20" t="s">
        <v>518</v>
      </c>
      <c r="F3" s="3" t="s">
        <v>4</v>
      </c>
      <c r="G3" s="3" t="s">
        <v>4</v>
      </c>
      <c r="H3" s="3" t="s">
        <v>4</v>
      </c>
      <c r="I3" s="3" t="s">
        <v>4</v>
      </c>
      <c r="J3" s="3" t="s">
        <v>4</v>
      </c>
      <c r="K3" s="3" t="s">
        <v>5</v>
      </c>
      <c r="L3" s="3" t="s">
        <v>5</v>
      </c>
      <c r="M3" s="3" t="s">
        <v>5</v>
      </c>
      <c r="N3" s="3" t="s">
        <v>5</v>
      </c>
      <c r="O3" s="3" t="s">
        <v>5</v>
      </c>
      <c r="P3" s="3" t="s">
        <v>4</v>
      </c>
      <c r="Q3" s="3" t="s">
        <v>5</v>
      </c>
      <c r="R3" s="3" t="s">
        <v>6</v>
      </c>
      <c r="S3" s="291"/>
    </row>
    <row r="4" spans="1:35" ht="15.75" customHeight="1" thickBot="1" x14ac:dyDescent="0.25">
      <c r="A4" s="42" t="s">
        <v>17</v>
      </c>
      <c r="B4" s="58"/>
      <c r="C4" s="21"/>
      <c r="D4" s="15"/>
      <c r="E4" s="21"/>
      <c r="F4" s="5"/>
      <c r="G4" s="5"/>
      <c r="H4" s="5"/>
      <c r="I4" s="5"/>
      <c r="J4" s="5"/>
      <c r="K4" s="5"/>
      <c r="L4" s="5"/>
      <c r="M4" s="5"/>
      <c r="N4" s="5"/>
      <c r="O4" s="5"/>
      <c r="P4" s="5"/>
      <c r="Q4" s="5"/>
      <c r="R4" s="5"/>
      <c r="S4" s="289" t="s">
        <v>14</v>
      </c>
    </row>
    <row r="5" spans="1:35" ht="15.75" customHeight="1" thickBot="1" x14ac:dyDescent="0.25">
      <c r="A5" s="304" t="s">
        <v>933</v>
      </c>
      <c r="B5" s="40">
        <v>611002</v>
      </c>
      <c r="E5" s="22">
        <f t="shared" ref="E5" si="0">SUM(C5/1400)</f>
        <v>0</v>
      </c>
      <c r="F5" s="282">
        <f t="shared" ref="F5:F6" si="1">SUM(E5*D5)</f>
        <v>0</v>
      </c>
      <c r="G5" s="282">
        <f t="shared" ref="G5:J5" si="2">F5*1.035</f>
        <v>0</v>
      </c>
      <c r="H5" s="282">
        <f t="shared" si="2"/>
        <v>0</v>
      </c>
      <c r="I5" s="282">
        <f t="shared" si="2"/>
        <v>0</v>
      </c>
      <c r="J5" s="282">
        <f t="shared" si="2"/>
        <v>0</v>
      </c>
      <c r="K5" s="282"/>
      <c r="L5" s="282">
        <f t="shared" ref="L5:O5" si="3">K5*1.035</f>
        <v>0</v>
      </c>
      <c r="M5" s="282">
        <f t="shared" si="3"/>
        <v>0</v>
      </c>
      <c r="N5" s="282">
        <f t="shared" si="3"/>
        <v>0</v>
      </c>
      <c r="O5" s="282">
        <f t="shared" si="3"/>
        <v>0</v>
      </c>
      <c r="P5" s="282">
        <f t="shared" ref="P5:P6" si="4">SUM(F5:J5)</f>
        <v>0</v>
      </c>
      <c r="Q5" s="282">
        <f t="shared" ref="Q5:Q6" si="5">SUM(K5:O5)</f>
        <v>0</v>
      </c>
      <c r="R5" s="282">
        <f t="shared" ref="R5:R6" si="6">SUM(P5:Q5)</f>
        <v>0</v>
      </c>
      <c r="S5" s="292"/>
    </row>
    <row r="6" spans="1:35" ht="15.75" customHeight="1" x14ac:dyDescent="0.25">
      <c r="A6" s="304" t="s">
        <v>934</v>
      </c>
      <c r="B6" s="40">
        <v>611002</v>
      </c>
      <c r="C6" s="27">
        <v>47500</v>
      </c>
      <c r="E6" s="22">
        <f>SUM(C6/1820)</f>
        <v>26.098901098901099</v>
      </c>
      <c r="F6" s="282">
        <f t="shared" si="1"/>
        <v>0</v>
      </c>
      <c r="G6" s="282">
        <f t="shared" ref="G6:J6" si="7">F6*1.035</f>
        <v>0</v>
      </c>
      <c r="H6" s="282">
        <f t="shared" si="7"/>
        <v>0</v>
      </c>
      <c r="I6" s="282">
        <f t="shared" si="7"/>
        <v>0</v>
      </c>
      <c r="J6" s="282">
        <f t="shared" si="7"/>
        <v>0</v>
      </c>
      <c r="K6" s="282"/>
      <c r="L6" s="282">
        <f t="shared" ref="L6:O6" si="8">K6*1.035</f>
        <v>0</v>
      </c>
      <c r="M6" s="282">
        <f t="shared" si="8"/>
        <v>0</v>
      </c>
      <c r="N6" s="282">
        <f t="shared" si="8"/>
        <v>0</v>
      </c>
      <c r="O6" s="282">
        <f t="shared" si="8"/>
        <v>0</v>
      </c>
      <c r="P6" s="282">
        <f t="shared" si="4"/>
        <v>0</v>
      </c>
      <c r="Q6" s="282">
        <f t="shared" si="5"/>
        <v>0</v>
      </c>
      <c r="R6" s="282">
        <f t="shared" si="6"/>
        <v>0</v>
      </c>
      <c r="S6" s="287"/>
    </row>
    <row r="7" spans="1:35" ht="15.75" customHeight="1" thickBot="1" x14ac:dyDescent="0.3">
      <c r="A7" s="47"/>
      <c r="B7" s="40">
        <v>611007</v>
      </c>
      <c r="C7" s="22"/>
      <c r="D7" s="6"/>
      <c r="E7" s="22">
        <f>SUM(C7/1400)</f>
        <v>0</v>
      </c>
      <c r="F7" s="7">
        <f>SUM(E7*D7)</f>
        <v>0</v>
      </c>
      <c r="G7" s="7">
        <f>F7*1.035</f>
        <v>0</v>
      </c>
      <c r="H7" s="7">
        <f>G7*1.035</f>
        <v>0</v>
      </c>
      <c r="I7" s="7">
        <f>H7*1.035</f>
        <v>0</v>
      </c>
      <c r="J7" s="7">
        <f>I7*1.035</f>
        <v>0</v>
      </c>
      <c r="K7" s="7"/>
      <c r="L7" s="7">
        <f t="shared" ref="L7:O8" si="9">K7*1.035</f>
        <v>0</v>
      </c>
      <c r="M7" s="7">
        <f t="shared" si="9"/>
        <v>0</v>
      </c>
      <c r="N7" s="7">
        <f t="shared" si="9"/>
        <v>0</v>
      </c>
      <c r="O7" s="7">
        <f t="shared" si="9"/>
        <v>0</v>
      </c>
      <c r="P7" s="7">
        <f>SUM(F7:J7)</f>
        <v>0</v>
      </c>
      <c r="Q7" s="7">
        <f>SUM(K7:O7)</f>
        <v>0</v>
      </c>
      <c r="R7" s="7">
        <f>SUM(P7:Q7)</f>
        <v>0</v>
      </c>
      <c r="S7" s="288" t="s">
        <v>924</v>
      </c>
      <c r="AH7" s="33" t="s">
        <v>588</v>
      </c>
    </row>
    <row r="8" spans="1:35" ht="15.75" customHeight="1" x14ac:dyDescent="0.2">
      <c r="A8" s="47"/>
      <c r="B8" s="40">
        <v>612008</v>
      </c>
      <c r="C8" s="22"/>
      <c r="D8" s="6"/>
      <c r="E8" s="22">
        <f>SUM(C8/1400)</f>
        <v>0</v>
      </c>
      <c r="K8" s="7">
        <f>SUM(E8*D8)</f>
        <v>0</v>
      </c>
      <c r="L8" s="7">
        <f t="shared" si="9"/>
        <v>0</v>
      </c>
      <c r="M8" s="7">
        <f t="shared" si="9"/>
        <v>0</v>
      </c>
      <c r="N8" s="7">
        <f t="shared" si="9"/>
        <v>0</v>
      </c>
      <c r="O8" s="7">
        <f t="shared" si="9"/>
        <v>0</v>
      </c>
      <c r="P8" s="7">
        <f>SUM(F8:J8)</f>
        <v>0</v>
      </c>
      <c r="Q8" s="7">
        <f>SUM(K8:O8)</f>
        <v>0</v>
      </c>
      <c r="R8" s="7">
        <f>SUM(P8:Q8)</f>
        <v>0</v>
      </c>
      <c r="S8" s="363"/>
    </row>
    <row r="9" spans="1:35" ht="15.75" customHeight="1" thickBot="1" x14ac:dyDescent="0.25">
      <c r="A9" s="43" t="s">
        <v>3</v>
      </c>
      <c r="B9" s="3"/>
      <c r="C9" s="23"/>
      <c r="D9" s="1"/>
      <c r="E9" s="23"/>
      <c r="F9" s="35">
        <f>SUM(F5:F8)</f>
        <v>0</v>
      </c>
      <c r="G9" s="35">
        <f t="shared" ref="G9:Q9" si="10">SUM(G5:G8)</f>
        <v>0</v>
      </c>
      <c r="H9" s="35">
        <f t="shared" si="10"/>
        <v>0</v>
      </c>
      <c r="I9" s="35">
        <f t="shared" si="10"/>
        <v>0</v>
      </c>
      <c r="J9" s="35">
        <f t="shared" si="10"/>
        <v>0</v>
      </c>
      <c r="K9" s="35">
        <f t="shared" si="10"/>
        <v>0</v>
      </c>
      <c r="L9" s="35">
        <f t="shared" si="10"/>
        <v>0</v>
      </c>
      <c r="M9" s="35">
        <f t="shared" si="10"/>
        <v>0</v>
      </c>
      <c r="N9" s="35">
        <f t="shared" si="10"/>
        <v>0</v>
      </c>
      <c r="O9" s="35">
        <f t="shared" si="10"/>
        <v>0</v>
      </c>
      <c r="P9" s="35">
        <f t="shared" si="10"/>
        <v>0</v>
      </c>
      <c r="Q9" s="35">
        <f t="shared" si="10"/>
        <v>0</v>
      </c>
      <c r="R9" s="35">
        <f>SUM(P9:Q9)</f>
        <v>0</v>
      </c>
      <c r="S9" s="364"/>
      <c r="AG9" s="1"/>
      <c r="AH9" s="1" t="s">
        <v>590</v>
      </c>
      <c r="AI9" s="1"/>
    </row>
    <row r="10" spans="1:35" ht="15.75" customHeight="1" x14ac:dyDescent="0.2">
      <c r="A10" s="42" t="s">
        <v>18</v>
      </c>
      <c r="B10" s="59"/>
      <c r="C10" s="24"/>
      <c r="D10" s="4"/>
      <c r="E10" s="24"/>
      <c r="F10" s="4"/>
      <c r="G10" s="5"/>
      <c r="H10" s="5"/>
      <c r="I10" s="5"/>
      <c r="J10" s="4"/>
      <c r="K10" s="5"/>
      <c r="L10" s="5"/>
      <c r="M10" s="5"/>
      <c r="N10" s="5"/>
      <c r="O10" s="5"/>
      <c r="P10" s="4"/>
      <c r="Q10" s="4"/>
      <c r="R10" s="5"/>
      <c r="S10" s="298"/>
      <c r="AH10" s="1" t="s">
        <v>591</v>
      </c>
    </row>
    <row r="11" spans="1:35" ht="15.75" customHeight="1" x14ac:dyDescent="0.25">
      <c r="A11" s="47"/>
      <c r="B11" s="40">
        <v>614024</v>
      </c>
      <c r="C11" s="27">
        <f>SUM((C5/9)*3)</f>
        <v>0</v>
      </c>
      <c r="D11" s="6"/>
      <c r="E11" s="22">
        <f>SUM(C11/420)</f>
        <v>0</v>
      </c>
      <c r="F11" s="7">
        <f>SUM(E11*D11)</f>
        <v>0</v>
      </c>
      <c r="G11" s="7">
        <f t="shared" ref="G11:H13" si="11">F11*1.035</f>
        <v>0</v>
      </c>
      <c r="H11" s="7">
        <f t="shared" si="11"/>
        <v>0</v>
      </c>
      <c r="I11" s="7">
        <f t="shared" ref="I11:J13" si="12">H11*1.035</f>
        <v>0</v>
      </c>
      <c r="J11" s="7">
        <f t="shared" si="12"/>
        <v>0</v>
      </c>
      <c r="K11" s="7"/>
      <c r="L11" s="7">
        <f t="shared" ref="L11:M13" si="13">K11*1.035</f>
        <v>0</v>
      </c>
      <c r="M11" s="7">
        <f t="shared" si="13"/>
        <v>0</v>
      </c>
      <c r="N11" s="7">
        <f t="shared" ref="N11:O13" si="14">M11*1.035</f>
        <v>0</v>
      </c>
      <c r="O11" s="7">
        <f t="shared" si="14"/>
        <v>0</v>
      </c>
      <c r="P11" s="7">
        <f>SUM(F11:J11)</f>
        <v>0</v>
      </c>
      <c r="Q11" s="7">
        <f>SUM(K11:O11)</f>
        <v>0</v>
      </c>
      <c r="R11" s="7">
        <f>SUM(P11:Q11)</f>
        <v>0</v>
      </c>
      <c r="S11" s="299"/>
      <c r="AH11" s="1" t="s">
        <v>592</v>
      </c>
    </row>
    <row r="12" spans="1:35" ht="15.75" customHeight="1" thickBot="1" x14ac:dyDescent="0.25">
      <c r="A12" s="47"/>
      <c r="B12" s="40">
        <v>614024</v>
      </c>
      <c r="C12" s="27">
        <f>SUM((C7/9)*3)</f>
        <v>0</v>
      </c>
      <c r="E12" s="22">
        <f>SUM(C12/420)</f>
        <v>0</v>
      </c>
      <c r="F12" s="7">
        <f>SUM(E12*D12)</f>
        <v>0</v>
      </c>
      <c r="G12" s="7">
        <f t="shared" si="11"/>
        <v>0</v>
      </c>
      <c r="H12" s="7">
        <f t="shared" si="11"/>
        <v>0</v>
      </c>
      <c r="I12" s="7">
        <f t="shared" si="12"/>
        <v>0</v>
      </c>
      <c r="J12" s="7">
        <f t="shared" si="12"/>
        <v>0</v>
      </c>
      <c r="K12" s="7"/>
      <c r="L12" s="7">
        <f t="shared" si="13"/>
        <v>0</v>
      </c>
      <c r="M12" s="7">
        <f t="shared" si="13"/>
        <v>0</v>
      </c>
      <c r="N12" s="7">
        <f t="shared" si="14"/>
        <v>0</v>
      </c>
      <c r="O12" s="7">
        <f t="shared" si="14"/>
        <v>0</v>
      </c>
      <c r="P12" s="7">
        <f>SUM(F12:J12)</f>
        <v>0</v>
      </c>
      <c r="Q12" s="7">
        <f>SUM(K12:O12)</f>
        <v>0</v>
      </c>
      <c r="R12" s="7">
        <f>SUM(P12:Q12)</f>
        <v>0</v>
      </c>
      <c r="S12" s="288" t="s">
        <v>925</v>
      </c>
    </row>
    <row r="13" spans="1:35" s="1" customFormat="1" ht="15.75" customHeight="1" x14ac:dyDescent="0.2">
      <c r="A13" s="47"/>
      <c r="B13" s="40">
        <v>614024</v>
      </c>
      <c r="C13" s="27">
        <f>SUM((C7/9)*3)</f>
        <v>0</v>
      </c>
      <c r="D13" s="6"/>
      <c r="E13" s="22">
        <f>SUM(C13/420)</f>
        <v>0</v>
      </c>
      <c r="F13" s="7">
        <f>SUM(E13*D13)</f>
        <v>0</v>
      </c>
      <c r="G13" s="7">
        <f t="shared" si="11"/>
        <v>0</v>
      </c>
      <c r="H13" s="7">
        <f t="shared" si="11"/>
        <v>0</v>
      </c>
      <c r="I13" s="7">
        <f t="shared" si="12"/>
        <v>0</v>
      </c>
      <c r="J13" s="7">
        <f t="shared" si="12"/>
        <v>0</v>
      </c>
      <c r="K13" s="7"/>
      <c r="L13" s="7">
        <f t="shared" si="13"/>
        <v>0</v>
      </c>
      <c r="M13" s="7">
        <f t="shared" si="13"/>
        <v>0</v>
      </c>
      <c r="N13" s="7">
        <f t="shared" si="14"/>
        <v>0</v>
      </c>
      <c r="O13" s="7">
        <f t="shared" si="14"/>
        <v>0</v>
      </c>
      <c r="P13" s="7">
        <f>SUM(F13:J13)</f>
        <v>0</v>
      </c>
      <c r="Q13" s="7">
        <f>SUM(K13:O13)</f>
        <v>0</v>
      </c>
      <c r="R13" s="7">
        <f>SUM(P13:Q13)</f>
        <v>0</v>
      </c>
      <c r="S13" s="365"/>
    </row>
    <row r="14" spans="1:35" ht="15.75" customHeight="1" thickBot="1" x14ac:dyDescent="0.3">
      <c r="A14" s="47"/>
      <c r="B14" s="40"/>
      <c r="D14" s="6"/>
      <c r="E14" s="22"/>
      <c r="F14" s="282"/>
      <c r="G14" s="282"/>
      <c r="H14" s="282"/>
      <c r="I14" s="282"/>
      <c r="J14" s="282"/>
      <c r="K14" s="282"/>
      <c r="L14" s="282"/>
      <c r="M14" s="282"/>
      <c r="N14" s="282"/>
      <c r="O14" s="282"/>
      <c r="P14" s="282"/>
      <c r="Q14" s="282"/>
      <c r="R14" s="282"/>
      <c r="S14" s="366"/>
      <c r="AH14" s="33" t="s">
        <v>587</v>
      </c>
    </row>
    <row r="15" spans="1:35" ht="15.75" customHeight="1" x14ac:dyDescent="0.25">
      <c r="A15" s="43" t="s">
        <v>3</v>
      </c>
      <c r="B15" s="3"/>
      <c r="C15" s="23"/>
      <c r="D15" s="1"/>
      <c r="E15" s="23"/>
      <c r="F15" s="35">
        <f t="shared" ref="F15:Q15" si="15">SUM(F11:F14)</f>
        <v>0</v>
      </c>
      <c r="G15" s="35">
        <f>SUM(G11:G14)</f>
        <v>0</v>
      </c>
      <c r="H15" s="35">
        <f t="shared" si="15"/>
        <v>0</v>
      </c>
      <c r="I15" s="35">
        <f t="shared" si="15"/>
        <v>0</v>
      </c>
      <c r="J15" s="35">
        <f t="shared" si="15"/>
        <v>0</v>
      </c>
      <c r="K15" s="35">
        <f t="shared" si="15"/>
        <v>0</v>
      </c>
      <c r="L15" s="35">
        <f t="shared" si="15"/>
        <v>0</v>
      </c>
      <c r="M15" s="35">
        <f t="shared" si="15"/>
        <v>0</v>
      </c>
      <c r="N15" s="35">
        <f t="shared" si="15"/>
        <v>0</v>
      </c>
      <c r="O15" s="35">
        <f t="shared" si="15"/>
        <v>0</v>
      </c>
      <c r="P15" s="35">
        <f t="shared" si="15"/>
        <v>0</v>
      </c>
      <c r="Q15" s="35">
        <f t="shared" si="15"/>
        <v>0</v>
      </c>
      <c r="R15" s="35">
        <f>SUM(P15:Q15)</f>
        <v>0</v>
      </c>
      <c r="S15" s="290" t="s">
        <v>926</v>
      </c>
      <c r="AH15" s="14"/>
    </row>
    <row r="16" spans="1:35" ht="15.75" customHeight="1" thickBot="1" x14ac:dyDescent="0.35">
      <c r="A16" s="42" t="s">
        <v>16</v>
      </c>
      <c r="B16" s="60"/>
      <c r="C16" s="25"/>
      <c r="D16" s="16"/>
      <c r="E16" s="25"/>
      <c r="F16" s="8"/>
      <c r="G16" s="51"/>
      <c r="H16" s="51"/>
      <c r="I16" s="51"/>
      <c r="J16" s="8"/>
      <c r="K16" s="51"/>
      <c r="L16" s="51"/>
      <c r="M16" s="51"/>
      <c r="N16" s="51"/>
      <c r="O16" s="51"/>
      <c r="P16" s="8"/>
      <c r="Q16" s="8"/>
      <c r="R16" s="51"/>
      <c r="S16" s="300" t="s">
        <v>589</v>
      </c>
      <c r="AH16" s="74" t="s">
        <v>593</v>
      </c>
    </row>
    <row r="17" spans="1:35" s="1" customFormat="1" ht="15.75" customHeight="1" thickBot="1" x14ac:dyDescent="0.35">
      <c r="A17" s="50" t="s">
        <v>550</v>
      </c>
      <c r="B17" s="55">
        <v>616101</v>
      </c>
      <c r="C17" s="27"/>
      <c r="D17" s="2"/>
      <c r="E17" s="22">
        <f>SUM(C17/1820)</f>
        <v>0</v>
      </c>
      <c r="F17" s="7">
        <f>SUM(E17*D17)</f>
        <v>0</v>
      </c>
      <c r="G17" s="7">
        <f t="shared" ref="G17:J18" si="16">F17*1.035</f>
        <v>0</v>
      </c>
      <c r="H17" s="7">
        <f t="shared" si="16"/>
        <v>0</v>
      </c>
      <c r="I17" s="7">
        <f t="shared" si="16"/>
        <v>0</v>
      </c>
      <c r="J17" s="7">
        <f t="shared" si="16"/>
        <v>0</v>
      </c>
      <c r="K17" s="7"/>
      <c r="L17" s="7">
        <f t="shared" ref="L17:O18" si="17">K17*1.035</f>
        <v>0</v>
      </c>
      <c r="M17" s="7">
        <f t="shared" si="17"/>
        <v>0</v>
      </c>
      <c r="N17" s="7">
        <f t="shared" si="17"/>
        <v>0</v>
      </c>
      <c r="O17" s="7">
        <f t="shared" si="17"/>
        <v>0</v>
      </c>
      <c r="P17" s="7">
        <f>SUM(F17:J17)</f>
        <v>0</v>
      </c>
      <c r="Q17" s="7">
        <f>SUM(K17:O17)</f>
        <v>0</v>
      </c>
      <c r="R17" s="7">
        <f>SUM(P17:Q17)</f>
        <v>0</v>
      </c>
      <c r="S17" s="283"/>
      <c r="AH17" s="75"/>
    </row>
    <row r="18" spans="1:35" s="1" customFormat="1" ht="15.75" customHeight="1" x14ac:dyDescent="0.3">
      <c r="A18" s="50" t="s">
        <v>567</v>
      </c>
      <c r="B18" s="55">
        <v>617201</v>
      </c>
      <c r="C18" s="27">
        <v>47500</v>
      </c>
      <c r="D18" s="2"/>
      <c r="E18" s="22">
        <f>SUM(C18/1820)</f>
        <v>26.098901098901099</v>
      </c>
      <c r="F18" s="7">
        <f>SUM(E18*D18)</f>
        <v>0</v>
      </c>
      <c r="G18" s="7">
        <f t="shared" si="16"/>
        <v>0</v>
      </c>
      <c r="H18" s="7">
        <f t="shared" si="16"/>
        <v>0</v>
      </c>
      <c r="I18" s="7">
        <f t="shared" si="16"/>
        <v>0</v>
      </c>
      <c r="J18" s="7">
        <f t="shared" si="16"/>
        <v>0</v>
      </c>
      <c r="K18" s="7"/>
      <c r="L18" s="7">
        <f t="shared" si="17"/>
        <v>0</v>
      </c>
      <c r="M18" s="7">
        <f t="shared" si="17"/>
        <v>0</v>
      </c>
      <c r="N18" s="7">
        <f t="shared" si="17"/>
        <v>0</v>
      </c>
      <c r="O18" s="7">
        <f t="shared" si="17"/>
        <v>0</v>
      </c>
      <c r="P18" s="7">
        <f>SUM(F18:J18)</f>
        <v>0</v>
      </c>
      <c r="Q18" s="7">
        <f>SUM(K18:O18)</f>
        <v>0</v>
      </c>
      <c r="R18" s="7">
        <f>SUM(P18:Q18)</f>
        <v>0</v>
      </c>
      <c r="S18" s="301"/>
      <c r="AH18" s="74" t="s">
        <v>594</v>
      </c>
    </row>
    <row r="19" spans="1:35" s="1" customFormat="1" ht="15.75" customHeight="1" x14ac:dyDescent="0.2">
      <c r="S19" s="290" t="s">
        <v>927</v>
      </c>
      <c r="AH19" s="76" t="s">
        <v>595</v>
      </c>
    </row>
    <row r="20" spans="1:35" ht="15.75" customHeight="1" x14ac:dyDescent="0.2">
      <c r="S20" s="300" t="s">
        <v>928</v>
      </c>
      <c r="AH20" s="77" t="s">
        <v>596</v>
      </c>
    </row>
    <row r="21" spans="1:35" ht="15.75" customHeight="1" thickBot="1" x14ac:dyDescent="0.25">
      <c r="A21" s="43" t="s">
        <v>3</v>
      </c>
      <c r="B21" s="3"/>
      <c r="C21" s="23"/>
      <c r="D21" s="1"/>
      <c r="E21" s="23"/>
      <c r="F21" s="35">
        <f t="shared" ref="F21:Q21" si="18">SUM(F17:F20)</f>
        <v>0</v>
      </c>
      <c r="G21" s="35">
        <f t="shared" si="18"/>
        <v>0</v>
      </c>
      <c r="H21" s="35">
        <f t="shared" si="18"/>
        <v>0</v>
      </c>
      <c r="I21" s="35">
        <f t="shared" si="18"/>
        <v>0</v>
      </c>
      <c r="J21" s="35">
        <f t="shared" si="18"/>
        <v>0</v>
      </c>
      <c r="K21" s="35">
        <f t="shared" si="18"/>
        <v>0</v>
      </c>
      <c r="L21" s="35">
        <f t="shared" si="18"/>
        <v>0</v>
      </c>
      <c r="M21" s="35">
        <f t="shared" si="18"/>
        <v>0</v>
      </c>
      <c r="N21" s="35">
        <f t="shared" si="18"/>
        <v>0</v>
      </c>
      <c r="O21" s="35">
        <f t="shared" si="18"/>
        <v>0</v>
      </c>
      <c r="P21" s="35">
        <f t="shared" si="18"/>
        <v>0</v>
      </c>
      <c r="Q21" s="35">
        <f t="shared" si="18"/>
        <v>0</v>
      </c>
      <c r="R21" s="35">
        <f>SUM(P21:Q21)</f>
        <v>0</v>
      </c>
      <c r="S21" s="302" t="s">
        <v>929</v>
      </c>
      <c r="AH21" s="77" t="s">
        <v>597</v>
      </c>
    </row>
    <row r="22" spans="1:35" ht="15.75" customHeight="1" thickBot="1" x14ac:dyDescent="0.25">
      <c r="A22" s="322" t="s">
        <v>940</v>
      </c>
      <c r="B22" s="320"/>
      <c r="C22" s="323"/>
      <c r="D22" s="324"/>
      <c r="E22" s="323"/>
      <c r="F22" s="325"/>
      <c r="G22" s="309"/>
      <c r="H22" s="309"/>
      <c r="I22" s="309"/>
      <c r="J22" s="309"/>
      <c r="K22" s="309"/>
      <c r="L22" s="309"/>
      <c r="M22" s="309"/>
      <c r="N22" s="309"/>
      <c r="O22" s="309"/>
      <c r="P22" s="309"/>
      <c r="Q22" s="309"/>
      <c r="R22" s="309"/>
      <c r="S22" s="293"/>
      <c r="AH22" s="77" t="s">
        <v>598</v>
      </c>
    </row>
    <row r="23" spans="1:35" ht="15.75" customHeight="1" x14ac:dyDescent="0.2">
      <c r="A23" s="321" t="s">
        <v>941</v>
      </c>
      <c r="B23" s="318">
        <v>618005</v>
      </c>
      <c r="C23" s="347">
        <f>SUM(F23)</f>
        <v>0</v>
      </c>
      <c r="D23" s="39"/>
      <c r="E23" s="347"/>
      <c r="F23" s="348">
        <f>(E23*D23)</f>
        <v>0</v>
      </c>
      <c r="G23" s="305">
        <f t="shared" ref="G23:G25" si="19">F23*1.035</f>
        <v>0</v>
      </c>
      <c r="H23" s="305">
        <f t="shared" ref="H23:H25" si="20">G23*1.035</f>
        <v>0</v>
      </c>
      <c r="I23" s="305">
        <f t="shared" ref="I23:I25" si="21">H23*1.035</f>
        <v>0</v>
      </c>
      <c r="J23" s="305">
        <f t="shared" ref="J23:J25" si="22">I23*1.035</f>
        <v>0</v>
      </c>
      <c r="K23" s="305"/>
      <c r="L23" s="305">
        <f t="shared" ref="L23:L25" si="23">K23*1.035</f>
        <v>0</v>
      </c>
      <c r="M23" s="305">
        <f t="shared" ref="M23:M25" si="24">L23*1.035</f>
        <v>0</v>
      </c>
      <c r="N23" s="305">
        <f t="shared" ref="N23:N25" si="25">M23*1.035</f>
        <v>0</v>
      </c>
      <c r="O23" s="305">
        <f t="shared" ref="O23:O25" si="26">N23*1.035</f>
        <v>0</v>
      </c>
      <c r="P23" s="305">
        <f>SUM(F23:J23)</f>
        <v>0</v>
      </c>
      <c r="Q23" s="305">
        <f>SUM(K23:O23)</f>
        <v>0</v>
      </c>
      <c r="R23" s="305">
        <f>SUM(P23:Q23)</f>
        <v>0</v>
      </c>
      <c r="S23" s="290" t="s">
        <v>930</v>
      </c>
      <c r="AH23" s="76" t="s">
        <v>599</v>
      </c>
    </row>
    <row r="24" spans="1:35" ht="15.75" customHeight="1" thickBot="1" x14ac:dyDescent="0.35">
      <c r="A24" s="321" t="s">
        <v>941</v>
      </c>
      <c r="B24" s="318">
        <v>618005</v>
      </c>
      <c r="C24" s="347">
        <f>SUM(F24)</f>
        <v>0</v>
      </c>
      <c r="D24" s="39"/>
      <c r="E24" s="347"/>
      <c r="F24" s="348">
        <f>(E24*D24)</f>
        <v>0</v>
      </c>
      <c r="G24" s="305">
        <f t="shared" si="19"/>
        <v>0</v>
      </c>
      <c r="H24" s="305">
        <f t="shared" si="20"/>
        <v>0</v>
      </c>
      <c r="I24" s="305">
        <f t="shared" si="21"/>
        <v>0</v>
      </c>
      <c r="J24" s="305">
        <f t="shared" si="22"/>
        <v>0</v>
      </c>
      <c r="K24" s="305"/>
      <c r="L24" s="305">
        <f t="shared" si="23"/>
        <v>0</v>
      </c>
      <c r="M24" s="305">
        <f t="shared" si="24"/>
        <v>0</v>
      </c>
      <c r="N24" s="305">
        <f t="shared" si="25"/>
        <v>0</v>
      </c>
      <c r="O24" s="305">
        <f t="shared" si="26"/>
        <v>0</v>
      </c>
      <c r="P24" s="305">
        <f>SUM(F24:J24)</f>
        <v>0</v>
      </c>
      <c r="Q24" s="305">
        <f>SUM(K24:O24)</f>
        <v>0</v>
      </c>
      <c r="R24" s="305">
        <f>SUM(P24:Q24)</f>
        <v>0</v>
      </c>
      <c r="S24" s="297" t="s">
        <v>931</v>
      </c>
      <c r="AH24" s="78" t="s">
        <v>600</v>
      </c>
    </row>
    <row r="25" spans="1:35" ht="15.75" customHeight="1" thickBot="1" x14ac:dyDescent="0.35">
      <c r="A25" s="321" t="s">
        <v>941</v>
      </c>
      <c r="B25" s="318">
        <v>618005</v>
      </c>
      <c r="C25" s="347">
        <f>SUM(F25)</f>
        <v>0</v>
      </c>
      <c r="D25" s="39"/>
      <c r="E25" s="347"/>
      <c r="F25" s="348">
        <f>(E25*D25)</f>
        <v>0</v>
      </c>
      <c r="G25" s="305">
        <f t="shared" si="19"/>
        <v>0</v>
      </c>
      <c r="H25" s="305">
        <f t="shared" si="20"/>
        <v>0</v>
      </c>
      <c r="I25" s="305">
        <f t="shared" si="21"/>
        <v>0</v>
      </c>
      <c r="J25" s="305">
        <f t="shared" si="22"/>
        <v>0</v>
      </c>
      <c r="K25" s="305"/>
      <c r="L25" s="305">
        <f t="shared" si="23"/>
        <v>0</v>
      </c>
      <c r="M25" s="305">
        <f t="shared" si="24"/>
        <v>0</v>
      </c>
      <c r="N25" s="305">
        <f t="shared" si="25"/>
        <v>0</v>
      </c>
      <c r="O25" s="305">
        <f t="shared" si="26"/>
        <v>0</v>
      </c>
      <c r="P25" s="305">
        <f>SUM(F25:J25)</f>
        <v>0</v>
      </c>
      <c r="Q25" s="305">
        <f>SUM(K25:O25)</f>
        <v>0</v>
      </c>
      <c r="R25" s="305">
        <f>SUM(P25:Q25)</f>
        <v>0</v>
      </c>
      <c r="S25" s="295">
        <f>SUM(S22-2)</f>
        <v>-2</v>
      </c>
      <c r="AH25" s="78" t="s">
        <v>601</v>
      </c>
    </row>
    <row r="26" spans="1:35" ht="15.75" customHeight="1" thickBot="1" x14ac:dyDescent="0.35">
      <c r="A26" s="319"/>
      <c r="B26" s="318"/>
      <c r="C26" s="315"/>
      <c r="D26" s="311"/>
      <c r="E26" s="315"/>
      <c r="F26" s="317"/>
      <c r="G26" s="308"/>
      <c r="H26" s="308"/>
      <c r="I26" s="308"/>
      <c r="J26" s="308"/>
      <c r="K26" s="308"/>
      <c r="L26" s="308"/>
      <c r="M26" s="308"/>
      <c r="N26" s="308"/>
      <c r="O26" s="308"/>
      <c r="P26" s="308"/>
      <c r="Q26" s="308"/>
      <c r="R26" s="308"/>
      <c r="S26" s="299"/>
      <c r="AH26" s="74" t="s">
        <v>602</v>
      </c>
    </row>
    <row r="27" spans="1:35" ht="15.75" customHeight="1" x14ac:dyDescent="0.3">
      <c r="A27" s="316" t="s">
        <v>3</v>
      </c>
      <c r="B27" s="312"/>
      <c r="C27" s="314"/>
      <c r="D27" s="310"/>
      <c r="E27" s="314"/>
      <c r="F27" s="313">
        <f>SUM(F23:F26)</f>
        <v>0</v>
      </c>
      <c r="G27" s="313">
        <f t="shared" ref="G27:Q27" si="27">SUM(G23:G26)</f>
        <v>0</v>
      </c>
      <c r="H27" s="313">
        <f t="shared" si="27"/>
        <v>0</v>
      </c>
      <c r="I27" s="313">
        <f t="shared" si="27"/>
        <v>0</v>
      </c>
      <c r="J27" s="313">
        <f t="shared" si="27"/>
        <v>0</v>
      </c>
      <c r="K27" s="313">
        <f t="shared" si="27"/>
        <v>0</v>
      </c>
      <c r="L27" s="313">
        <f t="shared" si="27"/>
        <v>0</v>
      </c>
      <c r="M27" s="313">
        <f t="shared" si="27"/>
        <v>0</v>
      </c>
      <c r="N27" s="313">
        <f t="shared" si="27"/>
        <v>0</v>
      </c>
      <c r="O27" s="313">
        <f t="shared" si="27"/>
        <v>0</v>
      </c>
      <c r="P27" s="313">
        <f t="shared" si="27"/>
        <v>0</v>
      </c>
      <c r="Q27" s="313">
        <f t="shared" si="27"/>
        <v>0</v>
      </c>
      <c r="R27" s="35">
        <f>SUM(P27:Q27)</f>
        <v>0</v>
      </c>
      <c r="S27" s="299"/>
      <c r="U27" s="367" t="s">
        <v>588</v>
      </c>
      <c r="V27" s="368"/>
      <c r="W27" s="368"/>
      <c r="X27" s="369"/>
      <c r="AH27" s="78" t="s">
        <v>603</v>
      </c>
    </row>
    <row r="28" spans="1:35" ht="15.75" customHeight="1" thickBot="1" x14ac:dyDescent="0.35">
      <c r="A28" s="42" t="s">
        <v>15</v>
      </c>
      <c r="B28" s="60"/>
      <c r="C28" s="25"/>
      <c r="D28" s="16"/>
      <c r="E28" s="25"/>
      <c r="F28" s="11"/>
      <c r="G28" s="5"/>
      <c r="H28" s="5"/>
      <c r="I28" s="5"/>
      <c r="J28" s="11"/>
      <c r="K28" s="5"/>
      <c r="L28" s="5"/>
      <c r="M28" s="5"/>
      <c r="N28" s="5"/>
      <c r="O28" s="5"/>
      <c r="P28" s="11"/>
      <c r="Q28" s="11"/>
      <c r="R28" s="5"/>
      <c r="S28" s="288" t="s">
        <v>587</v>
      </c>
      <c r="U28" s="274" t="s">
        <v>919</v>
      </c>
      <c r="V28" s="275"/>
      <c r="W28" s="275"/>
      <c r="X28" s="276"/>
      <c r="AH28" s="78" t="s">
        <v>604</v>
      </c>
    </row>
    <row r="29" spans="1:35" ht="15.75" customHeight="1" x14ac:dyDescent="0.3">
      <c r="A29" s="306" t="s">
        <v>952</v>
      </c>
      <c r="B29" s="12">
        <v>619104</v>
      </c>
      <c r="C29" s="71">
        <v>24000</v>
      </c>
      <c r="E29" s="22">
        <f>SUM(C29/680)</f>
        <v>35.294117647058826</v>
      </c>
      <c r="F29" s="7">
        <f>SUM(E29*D29)</f>
        <v>0</v>
      </c>
      <c r="G29" s="7">
        <f t="shared" ref="G29:H33" si="28">F29*1.035</f>
        <v>0</v>
      </c>
      <c r="H29" s="7">
        <f t="shared" si="28"/>
        <v>0</v>
      </c>
      <c r="I29" s="7">
        <f t="shared" ref="I29:J33" si="29">H29*1.035</f>
        <v>0</v>
      </c>
      <c r="J29" s="7">
        <f t="shared" si="29"/>
        <v>0</v>
      </c>
      <c r="K29" s="7"/>
      <c r="L29" s="7">
        <f t="shared" ref="L29:M33" si="30">K29*1.035</f>
        <v>0</v>
      </c>
      <c r="M29" s="7">
        <f t="shared" si="30"/>
        <v>0</v>
      </c>
      <c r="N29" s="7">
        <f t="shared" ref="N29:O33" si="31">M29*1.035</f>
        <v>0</v>
      </c>
      <c r="O29" s="7">
        <f t="shared" si="31"/>
        <v>0</v>
      </c>
      <c r="P29" s="7">
        <f>SUM(F29:J29)</f>
        <v>0</v>
      </c>
      <c r="Q29" s="7">
        <f>SUM(K29:O29)</f>
        <v>0</v>
      </c>
      <c r="R29" s="7">
        <f t="shared" ref="R29:R35" si="32">SUM(P29:Q29)</f>
        <v>0</v>
      </c>
      <c r="S29" s="359"/>
      <c r="U29" s="353" t="s">
        <v>920</v>
      </c>
      <c r="V29" s="354"/>
      <c r="W29" s="354"/>
      <c r="X29" s="355"/>
      <c r="AH29" s="78" t="s">
        <v>605</v>
      </c>
    </row>
    <row r="30" spans="1:35" ht="15.75" customHeight="1" x14ac:dyDescent="0.3">
      <c r="A30" s="306" t="s">
        <v>953</v>
      </c>
      <c r="B30" s="12">
        <v>619104</v>
      </c>
      <c r="C30" s="71">
        <v>15440.25</v>
      </c>
      <c r="E30" s="22">
        <v>29.41</v>
      </c>
      <c r="F30" s="305">
        <f>SUM(E30*D30)</f>
        <v>0</v>
      </c>
      <c r="G30" s="305">
        <f t="shared" si="28"/>
        <v>0</v>
      </c>
      <c r="H30" s="305">
        <f t="shared" si="28"/>
        <v>0</v>
      </c>
      <c r="I30" s="305">
        <f t="shared" si="29"/>
        <v>0</v>
      </c>
      <c r="J30" s="305">
        <f t="shared" si="29"/>
        <v>0</v>
      </c>
      <c r="K30" s="305"/>
      <c r="L30" s="305">
        <f t="shared" si="30"/>
        <v>0</v>
      </c>
      <c r="M30" s="305">
        <f t="shared" si="30"/>
        <v>0</v>
      </c>
      <c r="N30" s="305">
        <f t="shared" si="31"/>
        <v>0</v>
      </c>
      <c r="O30" s="305">
        <f t="shared" si="31"/>
        <v>0</v>
      </c>
      <c r="P30" s="305">
        <f>SUM(F30:J30)</f>
        <v>0</v>
      </c>
      <c r="Q30" s="305">
        <f>SUM(K30:O30)</f>
        <v>0</v>
      </c>
      <c r="R30" s="305"/>
      <c r="S30" s="431"/>
      <c r="U30" s="353"/>
      <c r="V30" s="354"/>
      <c r="W30" s="354"/>
      <c r="X30" s="355"/>
      <c r="AH30" s="78"/>
    </row>
    <row r="31" spans="1:35" ht="15.75" customHeight="1" thickBot="1" x14ac:dyDescent="0.35">
      <c r="A31" s="306" t="s">
        <v>954</v>
      </c>
      <c r="B31" s="12">
        <v>619104</v>
      </c>
      <c r="C31" s="71">
        <v>12000</v>
      </c>
      <c r="E31" s="22">
        <f>SUM(C31/680)</f>
        <v>17.647058823529413</v>
      </c>
      <c r="F31" s="7">
        <f>SUM(E31*D31)</f>
        <v>0</v>
      </c>
      <c r="G31" s="7">
        <f>F31*1.035</f>
        <v>0</v>
      </c>
      <c r="H31" s="7">
        <f>G31*1.035</f>
        <v>0</v>
      </c>
      <c r="I31" s="7">
        <f>H31*1.035</f>
        <v>0</v>
      </c>
      <c r="J31" s="7">
        <f>I31*1.035</f>
        <v>0</v>
      </c>
      <c r="K31" s="7"/>
      <c r="L31" s="7">
        <f>K31*1.035</f>
        <v>0</v>
      </c>
      <c r="M31" s="7">
        <f>L31*1.035</f>
        <v>0</v>
      </c>
      <c r="N31" s="7">
        <f>M31*1.035</f>
        <v>0</v>
      </c>
      <c r="O31" s="7">
        <f>N31*1.035</f>
        <v>0</v>
      </c>
      <c r="P31" s="7">
        <f>SUM(F31:J31)</f>
        <v>0</v>
      </c>
      <c r="Q31" s="7">
        <f>SUM(K31:O31)</f>
        <v>0</v>
      </c>
      <c r="R31" s="7">
        <f t="shared" si="32"/>
        <v>0</v>
      </c>
      <c r="S31" s="360"/>
      <c r="U31" s="353"/>
      <c r="V31" s="354"/>
      <c r="W31" s="354"/>
      <c r="X31" s="355"/>
      <c r="AH31" s="78" t="s">
        <v>606</v>
      </c>
    </row>
    <row r="32" spans="1:35" ht="15.75" customHeight="1" thickBot="1" x14ac:dyDescent="0.25">
      <c r="A32" s="306" t="s">
        <v>955</v>
      </c>
      <c r="B32" s="12">
        <v>619104</v>
      </c>
      <c r="C32" s="71">
        <v>9265</v>
      </c>
      <c r="E32" s="22">
        <f>C32/525</f>
        <v>17.647619047619049</v>
      </c>
      <c r="F32" s="7">
        <f>SUM(E32*D32)</f>
        <v>0</v>
      </c>
      <c r="G32" s="7">
        <f t="shared" si="28"/>
        <v>0</v>
      </c>
      <c r="H32" s="7">
        <f t="shared" si="28"/>
        <v>0</v>
      </c>
      <c r="I32" s="7">
        <f t="shared" si="29"/>
        <v>0</v>
      </c>
      <c r="J32" s="7">
        <f t="shared" si="29"/>
        <v>0</v>
      </c>
      <c r="K32" s="7"/>
      <c r="L32" s="7">
        <f t="shared" si="30"/>
        <v>0</v>
      </c>
      <c r="M32" s="7">
        <f t="shared" si="30"/>
        <v>0</v>
      </c>
      <c r="N32" s="7">
        <f t="shared" si="31"/>
        <v>0</v>
      </c>
      <c r="O32" s="7">
        <f t="shared" si="31"/>
        <v>0</v>
      </c>
      <c r="P32" s="7">
        <f>SUM(F32:J32)</f>
        <v>0</v>
      </c>
      <c r="Q32" s="7">
        <f>SUM(K32:O32)</f>
        <v>0</v>
      </c>
      <c r="R32" s="7">
        <f t="shared" si="32"/>
        <v>0</v>
      </c>
      <c r="S32" s="288" t="s">
        <v>588</v>
      </c>
      <c r="U32" s="277"/>
      <c r="V32" s="275"/>
      <c r="W32" s="275"/>
      <c r="X32" s="276"/>
      <c r="AG32" s="1"/>
      <c r="AH32" s="77" t="s">
        <v>607</v>
      </c>
      <c r="AI32" s="1"/>
    </row>
    <row r="33" spans="1:34" ht="15.75" customHeight="1" thickBot="1" x14ac:dyDescent="0.25">
      <c r="A33" s="306" t="s">
        <v>551</v>
      </c>
      <c r="B33" s="307">
        <v>619113</v>
      </c>
      <c r="E33" s="22">
        <f>SUM(C33/1205)</f>
        <v>0</v>
      </c>
      <c r="F33" s="17">
        <f>SUM(E33*D33)</f>
        <v>0</v>
      </c>
      <c r="G33" s="7">
        <f t="shared" si="28"/>
        <v>0</v>
      </c>
      <c r="H33" s="7">
        <f t="shared" si="28"/>
        <v>0</v>
      </c>
      <c r="I33" s="7">
        <f t="shared" si="29"/>
        <v>0</v>
      </c>
      <c r="J33" s="7">
        <f t="shared" si="29"/>
        <v>0</v>
      </c>
      <c r="K33" s="7"/>
      <c r="L33" s="7">
        <f t="shared" si="30"/>
        <v>0</v>
      </c>
      <c r="M33" s="7">
        <f t="shared" si="30"/>
        <v>0</v>
      </c>
      <c r="N33" s="7">
        <f t="shared" si="31"/>
        <v>0</v>
      </c>
      <c r="O33" s="7">
        <f t="shared" si="31"/>
        <v>0</v>
      </c>
      <c r="P33" s="17">
        <f>SUM(F33:J33)</f>
        <v>0</v>
      </c>
      <c r="Q33" s="17">
        <f>SUM(K33:O33)</f>
        <v>0</v>
      </c>
      <c r="R33" s="7">
        <f t="shared" si="32"/>
        <v>0</v>
      </c>
      <c r="S33" s="296"/>
      <c r="U33" s="278" t="s">
        <v>921</v>
      </c>
      <c r="V33" s="275"/>
      <c r="W33" s="275"/>
      <c r="X33" s="276"/>
      <c r="AH33" s="79" t="s">
        <v>608</v>
      </c>
    </row>
    <row r="34" spans="1:34" ht="15.75" customHeight="1" x14ac:dyDescent="0.3">
      <c r="A34" s="43" t="s">
        <v>3</v>
      </c>
      <c r="B34" s="3"/>
      <c r="C34" s="23"/>
      <c r="D34" s="1"/>
      <c r="E34" s="23"/>
      <c r="F34" s="18">
        <f t="shared" ref="F34:Q34" si="33">SUM(F29:F33)</f>
        <v>0</v>
      </c>
      <c r="G34" s="35">
        <f t="shared" si="33"/>
        <v>0</v>
      </c>
      <c r="H34" s="35">
        <f t="shared" si="33"/>
        <v>0</v>
      </c>
      <c r="I34" s="35">
        <f t="shared" si="33"/>
        <v>0</v>
      </c>
      <c r="J34" s="35">
        <f t="shared" si="33"/>
        <v>0</v>
      </c>
      <c r="K34" s="35">
        <f t="shared" si="33"/>
        <v>0</v>
      </c>
      <c r="L34" s="35">
        <f t="shared" si="33"/>
        <v>0</v>
      </c>
      <c r="M34" s="35">
        <f t="shared" si="33"/>
        <v>0</v>
      </c>
      <c r="N34" s="35">
        <f t="shared" si="33"/>
        <v>0</v>
      </c>
      <c r="O34" s="35">
        <f t="shared" si="33"/>
        <v>0</v>
      </c>
      <c r="P34" s="35">
        <f t="shared" si="33"/>
        <v>0</v>
      </c>
      <c r="Q34" s="35">
        <f t="shared" si="33"/>
        <v>0</v>
      </c>
      <c r="R34" s="35">
        <f t="shared" si="32"/>
        <v>0</v>
      </c>
      <c r="S34" s="299"/>
      <c r="U34" s="353" t="s">
        <v>922</v>
      </c>
      <c r="V34" s="354"/>
      <c r="W34" s="354"/>
      <c r="X34" s="355"/>
      <c r="AH34" s="78" t="s">
        <v>609</v>
      </c>
    </row>
    <row r="35" spans="1:34" ht="15.75" customHeight="1" thickBot="1" x14ac:dyDescent="0.35">
      <c r="A35" s="43" t="s">
        <v>530</v>
      </c>
      <c r="B35" s="3"/>
      <c r="C35" s="26"/>
      <c r="D35" s="13"/>
      <c r="E35" s="26"/>
      <c r="F35" s="19">
        <f>SUM(F9,F15,F21,F27,F34)</f>
        <v>0</v>
      </c>
      <c r="G35" s="284">
        <f t="shared" ref="G35:Q35" si="34">SUM(G9,G15,G21,G27,G34)</f>
        <v>0</v>
      </c>
      <c r="H35" s="284">
        <f t="shared" si="34"/>
        <v>0</v>
      </c>
      <c r="I35" s="284">
        <f t="shared" si="34"/>
        <v>0</v>
      </c>
      <c r="J35" s="284">
        <f t="shared" si="34"/>
        <v>0</v>
      </c>
      <c r="K35" s="284">
        <f t="shared" si="34"/>
        <v>0</v>
      </c>
      <c r="L35" s="284">
        <f t="shared" si="34"/>
        <v>0</v>
      </c>
      <c r="M35" s="284">
        <f t="shared" si="34"/>
        <v>0</v>
      </c>
      <c r="N35" s="284">
        <f t="shared" si="34"/>
        <v>0</v>
      </c>
      <c r="O35" s="284">
        <f t="shared" si="34"/>
        <v>0</v>
      </c>
      <c r="P35" s="284">
        <f t="shared" si="34"/>
        <v>0</v>
      </c>
      <c r="Q35" s="284">
        <f t="shared" si="34"/>
        <v>0</v>
      </c>
      <c r="R35" s="54">
        <f t="shared" si="32"/>
        <v>0</v>
      </c>
      <c r="S35" s="345" t="s">
        <v>942</v>
      </c>
      <c r="U35" s="353"/>
      <c r="V35" s="354"/>
      <c r="W35" s="354"/>
      <c r="X35" s="355"/>
      <c r="AH35" s="78" t="s">
        <v>610</v>
      </c>
    </row>
    <row r="36" spans="1:34" ht="15.75" customHeight="1" thickTop="1" thickBot="1" x14ac:dyDescent="0.35">
      <c r="A36" s="42" t="s">
        <v>19</v>
      </c>
      <c r="B36" s="60"/>
      <c r="C36" s="25"/>
      <c r="D36" s="16"/>
      <c r="E36" s="25"/>
      <c r="F36" s="5"/>
      <c r="G36" s="5"/>
      <c r="H36" s="5"/>
      <c r="I36" s="5"/>
      <c r="J36" s="5"/>
      <c r="K36" s="5"/>
      <c r="L36" s="5"/>
      <c r="M36" s="5"/>
      <c r="N36" s="5"/>
      <c r="O36" s="5"/>
      <c r="P36" s="5"/>
      <c r="Q36" s="5"/>
      <c r="R36" s="5"/>
      <c r="S36" s="345" t="s">
        <v>943</v>
      </c>
      <c r="U36" s="279"/>
      <c r="V36" s="280"/>
      <c r="W36" s="280"/>
      <c r="X36" s="281"/>
      <c r="AH36" s="78" t="s">
        <v>611</v>
      </c>
    </row>
    <row r="37" spans="1:34" s="1" customFormat="1" ht="15.75" customHeight="1" x14ac:dyDescent="0.3">
      <c r="A37" s="326" t="s">
        <v>956</v>
      </c>
      <c r="B37" s="307">
        <v>657050</v>
      </c>
      <c r="C37" s="27"/>
      <c r="D37" s="2"/>
      <c r="E37" s="27"/>
      <c r="F37" s="350">
        <f>SUM(F8+F20)*0.516</f>
        <v>0</v>
      </c>
      <c r="G37" s="350">
        <f t="shared" ref="G37:O37" si="35">SUM(G9+G21)*0.516</f>
        <v>0</v>
      </c>
      <c r="H37" s="350">
        <f t="shared" si="35"/>
        <v>0</v>
      </c>
      <c r="I37" s="350">
        <f t="shared" si="35"/>
        <v>0</v>
      </c>
      <c r="J37" s="350">
        <f t="shared" si="35"/>
        <v>0</v>
      </c>
      <c r="K37" s="350">
        <f t="shared" si="35"/>
        <v>0</v>
      </c>
      <c r="L37" s="350">
        <f t="shared" si="35"/>
        <v>0</v>
      </c>
      <c r="M37" s="350">
        <f t="shared" si="35"/>
        <v>0</v>
      </c>
      <c r="N37" s="350">
        <f t="shared" si="35"/>
        <v>0</v>
      </c>
      <c r="O37" s="350">
        <f t="shared" si="35"/>
        <v>0</v>
      </c>
      <c r="P37" s="7">
        <f>SUM(F37:J37)</f>
        <v>0</v>
      </c>
      <c r="Q37" s="7">
        <f>SUM(K37:O37)</f>
        <v>0</v>
      </c>
      <c r="R37" s="7">
        <f>SUM(P37:Q37)</f>
        <v>0</v>
      </c>
      <c r="S37" s="331"/>
      <c r="U37" s="278" t="s">
        <v>592</v>
      </c>
      <c r="V37" s="280"/>
      <c r="W37" s="280"/>
      <c r="X37" s="281"/>
      <c r="AH37" s="78" t="s">
        <v>612</v>
      </c>
    </row>
    <row r="38" spans="1:34" ht="15.75" customHeight="1" x14ac:dyDescent="0.3">
      <c r="A38" s="326" t="s">
        <v>957</v>
      </c>
      <c r="B38" s="307">
        <v>657060</v>
      </c>
      <c r="F38" s="350">
        <f>SUM(F15+F34)*0</f>
        <v>0</v>
      </c>
      <c r="G38" s="350">
        <f t="shared" ref="G38:J38" si="36">SUM(G15+G34)*0</f>
        <v>0</v>
      </c>
      <c r="H38" s="350">
        <f t="shared" si="36"/>
        <v>0</v>
      </c>
      <c r="I38" s="350">
        <f t="shared" si="36"/>
        <v>0</v>
      </c>
      <c r="J38" s="350">
        <f t="shared" si="36"/>
        <v>0</v>
      </c>
      <c r="K38" s="350">
        <f t="shared" ref="K38:O38" si="37">SUM(K15+K34)*0</f>
        <v>0</v>
      </c>
      <c r="L38" s="350">
        <f t="shared" si="37"/>
        <v>0</v>
      </c>
      <c r="M38" s="350">
        <f t="shared" si="37"/>
        <v>0</v>
      </c>
      <c r="N38" s="350">
        <f t="shared" si="37"/>
        <v>0</v>
      </c>
      <c r="O38" s="350">
        <f t="shared" si="37"/>
        <v>0</v>
      </c>
      <c r="P38" s="7">
        <f>SUM(F38:J38)</f>
        <v>0</v>
      </c>
      <c r="Q38" s="7">
        <f>SUM(K38:O38)</f>
        <v>0</v>
      </c>
      <c r="R38" s="7">
        <f>SUM(P38:Q38)</f>
        <v>0</v>
      </c>
      <c r="S38" s="346"/>
      <c r="U38" s="353" t="s">
        <v>923</v>
      </c>
      <c r="V38" s="354"/>
      <c r="W38" s="354"/>
      <c r="X38" s="355"/>
      <c r="AH38" s="78" t="s">
        <v>613</v>
      </c>
    </row>
    <row r="39" spans="1:34" ht="15.75" customHeight="1" x14ac:dyDescent="0.3">
      <c r="A39" s="326" t="s">
        <v>958</v>
      </c>
      <c r="B39" s="432"/>
      <c r="F39" s="350">
        <f>F29*0.078</f>
        <v>0</v>
      </c>
      <c r="G39" s="350">
        <f t="shared" ref="G39:O39" si="38">G29*0.078</f>
        <v>0</v>
      </c>
      <c r="H39" s="350">
        <f t="shared" si="38"/>
        <v>0</v>
      </c>
      <c r="I39" s="350">
        <f t="shared" si="38"/>
        <v>0</v>
      </c>
      <c r="J39" s="350">
        <f t="shared" si="38"/>
        <v>0</v>
      </c>
      <c r="K39" s="350">
        <f t="shared" si="38"/>
        <v>0</v>
      </c>
      <c r="L39" s="350">
        <f t="shared" si="38"/>
        <v>0</v>
      </c>
      <c r="M39" s="350">
        <f t="shared" si="38"/>
        <v>0</v>
      </c>
      <c r="N39" s="350">
        <f t="shared" si="38"/>
        <v>0</v>
      </c>
      <c r="O39" s="350">
        <f t="shared" si="38"/>
        <v>0</v>
      </c>
      <c r="P39" s="305"/>
      <c r="Q39" s="305"/>
      <c r="R39" s="305"/>
      <c r="S39" s="346"/>
      <c r="U39" s="353"/>
      <c r="V39" s="354"/>
      <c r="W39" s="354"/>
      <c r="X39" s="355"/>
      <c r="AH39" s="78"/>
    </row>
    <row r="40" spans="1:34" ht="15.75" customHeight="1" x14ac:dyDescent="0.3">
      <c r="A40" s="326" t="s">
        <v>959</v>
      </c>
      <c r="B40" s="307">
        <v>657070</v>
      </c>
      <c r="F40" s="350">
        <f>SUM(F27)*0.081</f>
        <v>0</v>
      </c>
      <c r="G40" s="350">
        <f t="shared" ref="G40:O40" si="39">SUM(G27)*0.081</f>
        <v>0</v>
      </c>
      <c r="H40" s="350">
        <f t="shared" si="39"/>
        <v>0</v>
      </c>
      <c r="I40" s="350">
        <f t="shared" si="39"/>
        <v>0</v>
      </c>
      <c r="J40" s="350">
        <f t="shared" si="39"/>
        <v>0</v>
      </c>
      <c r="K40" s="350">
        <f t="shared" si="39"/>
        <v>0</v>
      </c>
      <c r="L40" s="350">
        <f t="shared" si="39"/>
        <v>0</v>
      </c>
      <c r="M40" s="350">
        <f t="shared" si="39"/>
        <v>0</v>
      </c>
      <c r="N40" s="350">
        <f t="shared" si="39"/>
        <v>0</v>
      </c>
      <c r="O40" s="350">
        <f t="shared" si="39"/>
        <v>0</v>
      </c>
      <c r="P40" s="7">
        <f>SUM(F40:J40)</f>
        <v>0</v>
      </c>
      <c r="Q40" s="7">
        <f>SUM(K40:O40)</f>
        <v>0</v>
      </c>
      <c r="R40" s="7">
        <f>SUM(P40:Q40)</f>
        <v>0</v>
      </c>
      <c r="S40" s="346"/>
      <c r="U40" s="353"/>
      <c r="V40" s="354"/>
      <c r="W40" s="354"/>
      <c r="X40" s="355"/>
      <c r="AH40" s="78"/>
    </row>
    <row r="41" spans="1:34" ht="15.75" customHeight="1" thickBot="1" x14ac:dyDescent="0.35">
      <c r="A41" s="43" t="s">
        <v>531</v>
      </c>
      <c r="B41" s="3"/>
      <c r="C41" s="26"/>
      <c r="D41" s="13"/>
      <c r="E41" s="26"/>
      <c r="F41" s="19">
        <f>SUM(F37:F40)</f>
        <v>0</v>
      </c>
      <c r="G41" s="19">
        <f>SUM(G37:G40)</f>
        <v>0</v>
      </c>
      <c r="H41" s="19">
        <f>SUM(H37:H40)</f>
        <v>0</v>
      </c>
      <c r="I41" s="19">
        <f>SUM(I37:I40)</f>
        <v>0</v>
      </c>
      <c r="J41" s="19">
        <f>SUM(J37:J40)</f>
        <v>0</v>
      </c>
      <c r="K41" s="19">
        <f t="shared" ref="K41:Q41" si="40">SUM(K37:K40)</f>
        <v>0</v>
      </c>
      <c r="L41" s="19">
        <f t="shared" si="40"/>
        <v>0</v>
      </c>
      <c r="M41" s="19">
        <f t="shared" si="40"/>
        <v>0</v>
      </c>
      <c r="N41" s="19">
        <f t="shared" si="40"/>
        <v>0</v>
      </c>
      <c r="O41" s="19">
        <f>SUM(O37:O40)</f>
        <v>0</v>
      </c>
      <c r="P41" s="19">
        <f t="shared" si="40"/>
        <v>0</v>
      </c>
      <c r="Q41" s="19">
        <f t="shared" si="40"/>
        <v>0</v>
      </c>
      <c r="R41" s="19">
        <f>SUM(P41:Q41)</f>
        <v>0</v>
      </c>
      <c r="S41" s="332"/>
      <c r="U41" s="353"/>
      <c r="V41" s="354"/>
      <c r="W41" s="354"/>
      <c r="X41" s="355"/>
      <c r="AH41" s="78" t="s">
        <v>614</v>
      </c>
    </row>
    <row r="42" spans="1:34" ht="15.75" customHeight="1" thickTop="1" thickBot="1" x14ac:dyDescent="0.35">
      <c r="A42" s="43" t="s">
        <v>532</v>
      </c>
      <c r="B42" s="3"/>
      <c r="C42" s="26"/>
      <c r="D42" s="13"/>
      <c r="E42" s="26"/>
      <c r="F42" s="34">
        <f t="shared" ref="F42:Q42" si="41">SUM(F35,F41)</f>
        <v>0</v>
      </c>
      <c r="G42" s="34">
        <f t="shared" si="41"/>
        <v>0</v>
      </c>
      <c r="H42" s="34">
        <f t="shared" si="41"/>
        <v>0</v>
      </c>
      <c r="I42" s="34">
        <f t="shared" si="41"/>
        <v>0</v>
      </c>
      <c r="J42" s="34">
        <f t="shared" si="41"/>
        <v>0</v>
      </c>
      <c r="K42" s="34">
        <f t="shared" si="41"/>
        <v>0</v>
      </c>
      <c r="L42" s="34">
        <f t="shared" si="41"/>
        <v>0</v>
      </c>
      <c r="M42" s="34">
        <f t="shared" si="41"/>
        <v>0</v>
      </c>
      <c r="N42" s="34">
        <f t="shared" si="41"/>
        <v>0</v>
      </c>
      <c r="O42" s="34">
        <f t="shared" si="41"/>
        <v>0</v>
      </c>
      <c r="P42" s="34">
        <f t="shared" si="41"/>
        <v>0</v>
      </c>
      <c r="Q42" s="34">
        <f t="shared" si="41"/>
        <v>0</v>
      </c>
      <c r="R42" s="34">
        <f>SUM(P42:Q42)</f>
        <v>0</v>
      </c>
      <c r="S42" s="330"/>
      <c r="U42" s="353"/>
      <c r="V42" s="354"/>
      <c r="W42" s="354"/>
      <c r="X42" s="355"/>
      <c r="AH42" s="78" t="s">
        <v>615</v>
      </c>
    </row>
    <row r="43" spans="1:34" s="1" customFormat="1" ht="15.75" customHeight="1" thickTop="1" thickBot="1" x14ac:dyDescent="0.35">
      <c r="A43" s="42" t="s">
        <v>539</v>
      </c>
      <c r="B43" s="60"/>
      <c r="C43" s="25"/>
      <c r="D43" s="16"/>
      <c r="E43" s="25"/>
      <c r="F43" s="5"/>
      <c r="G43" s="5"/>
      <c r="H43" s="5"/>
      <c r="I43" s="5"/>
      <c r="J43" s="5"/>
      <c r="K43" s="5"/>
      <c r="L43" s="5"/>
      <c r="M43" s="5"/>
      <c r="N43" s="5"/>
      <c r="O43" s="5"/>
      <c r="P43" s="5"/>
      <c r="Q43" s="5"/>
      <c r="R43" s="5"/>
      <c r="S43" s="328" t="s">
        <v>932</v>
      </c>
      <c r="U43" s="353"/>
      <c r="V43" s="354"/>
      <c r="W43" s="354"/>
      <c r="X43" s="355"/>
      <c r="AH43" s="78" t="s">
        <v>616</v>
      </c>
    </row>
    <row r="44" spans="1:34" ht="15.75" customHeight="1" thickBot="1" x14ac:dyDescent="0.35">
      <c r="A44" s="306" t="s">
        <v>936</v>
      </c>
      <c r="B44" s="307" t="s">
        <v>937</v>
      </c>
      <c r="F44" s="7"/>
      <c r="G44" s="7"/>
      <c r="H44" s="7"/>
      <c r="I44" s="7"/>
      <c r="J44" s="7"/>
      <c r="K44" s="7"/>
      <c r="L44" s="7"/>
      <c r="M44" s="7"/>
      <c r="N44" s="7"/>
      <c r="O44" s="7"/>
      <c r="P44" s="7">
        <f>SUM(F44:$J$44)</f>
        <v>0</v>
      </c>
      <c r="Q44" s="7">
        <f>SUM(K44:O44)</f>
        <v>0</v>
      </c>
      <c r="R44" s="7">
        <f>SUM(P44:Q44)</f>
        <v>0</v>
      </c>
      <c r="S44" s="334"/>
      <c r="U44" s="356"/>
      <c r="V44" s="357"/>
      <c r="W44" s="357"/>
      <c r="X44" s="358"/>
      <c r="AH44" s="78" t="s">
        <v>617</v>
      </c>
    </row>
    <row r="45" spans="1:34" ht="15.75" customHeight="1" x14ac:dyDescent="0.3">
      <c r="A45" s="306" t="s">
        <v>938</v>
      </c>
      <c r="B45" s="307">
        <v>710000</v>
      </c>
      <c r="F45" s="7"/>
      <c r="G45" s="7"/>
      <c r="H45" s="7"/>
      <c r="I45" s="7"/>
      <c r="J45" s="7"/>
      <c r="K45" s="7"/>
      <c r="L45" s="7"/>
      <c r="M45" s="7"/>
      <c r="N45" s="7"/>
      <c r="O45" s="7"/>
      <c r="P45" s="7">
        <f>SUM(F45:$J$45)</f>
        <v>0</v>
      </c>
      <c r="Q45" s="7">
        <f>SUM(K45:O45)</f>
        <v>0</v>
      </c>
      <c r="R45" s="7">
        <f>SUM(P45:Q45)</f>
        <v>0</v>
      </c>
      <c r="S45" s="335"/>
      <c r="AH45" s="78" t="s">
        <v>618</v>
      </c>
    </row>
    <row r="46" spans="1:34" ht="15.75" customHeight="1" x14ac:dyDescent="0.3">
      <c r="A46" s="306" t="s">
        <v>939</v>
      </c>
      <c r="B46" s="307">
        <v>711999</v>
      </c>
      <c r="F46" s="305"/>
      <c r="G46" s="305"/>
      <c r="H46" s="305"/>
      <c r="I46" s="305"/>
      <c r="J46" s="305"/>
      <c r="K46" s="305"/>
      <c r="L46" s="305"/>
      <c r="M46" s="305"/>
      <c r="N46" s="305"/>
      <c r="O46" s="305"/>
      <c r="P46" s="305">
        <f>SUM(F$46:$J46)</f>
        <v>0</v>
      </c>
      <c r="Q46" s="305">
        <f>SUM(K46:O46)</f>
        <v>0</v>
      </c>
      <c r="R46" s="305">
        <f>SUM(P46:Q46)</f>
        <v>0</v>
      </c>
      <c r="S46" s="335"/>
      <c r="AH46" s="80" t="s">
        <v>619</v>
      </c>
    </row>
    <row r="47" spans="1:34" s="1" customFormat="1" ht="15.75" customHeight="1" x14ac:dyDescent="0.3">
      <c r="A47" s="43" t="s">
        <v>552</v>
      </c>
      <c r="B47" s="3"/>
      <c r="C47" s="26"/>
      <c r="D47" s="13"/>
      <c r="E47" s="26"/>
      <c r="F47" s="35">
        <f>SUM(F44:F46)</f>
        <v>0</v>
      </c>
      <c r="G47" s="35">
        <f t="shared" ref="G47:Q47" si="42">SUM(G44:G46)</f>
        <v>0</v>
      </c>
      <c r="H47" s="35">
        <f t="shared" si="42"/>
        <v>0</v>
      </c>
      <c r="I47" s="35">
        <f t="shared" si="42"/>
        <v>0</v>
      </c>
      <c r="J47" s="35">
        <f t="shared" si="42"/>
        <v>0</v>
      </c>
      <c r="K47" s="35">
        <f t="shared" si="42"/>
        <v>0</v>
      </c>
      <c r="L47" s="35">
        <f t="shared" si="42"/>
        <v>0</v>
      </c>
      <c r="M47" s="35">
        <f t="shared" si="42"/>
        <v>0</v>
      </c>
      <c r="N47" s="35">
        <f t="shared" si="42"/>
        <v>0</v>
      </c>
      <c r="O47" s="35">
        <f>SUM(O44:O46)</f>
        <v>0</v>
      </c>
      <c r="P47" s="35">
        <f t="shared" si="42"/>
        <v>0</v>
      </c>
      <c r="Q47" s="35">
        <f t="shared" si="42"/>
        <v>0</v>
      </c>
      <c r="R47" s="35">
        <f>SUM(P47:Q47)</f>
        <v>0</v>
      </c>
      <c r="S47" s="335"/>
      <c r="AH47" s="78" t="s">
        <v>620</v>
      </c>
    </row>
    <row r="48" spans="1:34" ht="15.75" customHeight="1" x14ac:dyDescent="0.3">
      <c r="A48" s="42" t="s">
        <v>553</v>
      </c>
      <c r="B48" s="60"/>
      <c r="C48" s="25"/>
      <c r="D48" s="16"/>
      <c r="E48" s="25"/>
      <c r="F48" s="5"/>
      <c r="G48" s="5"/>
      <c r="H48" s="5"/>
      <c r="I48" s="5"/>
      <c r="J48" s="5"/>
      <c r="K48" s="5"/>
      <c r="L48" s="5"/>
      <c r="M48" s="5"/>
      <c r="N48" s="5"/>
      <c r="O48" s="5"/>
      <c r="P48" s="5"/>
      <c r="Q48" s="5"/>
      <c r="R48" s="5"/>
      <c r="S48" s="335"/>
      <c r="AH48" s="78" t="s">
        <v>621</v>
      </c>
    </row>
    <row r="49" spans="1:35" ht="15.75" customHeight="1" x14ac:dyDescent="0.2">
      <c r="A49" s="47" t="s">
        <v>540</v>
      </c>
      <c r="B49" s="55">
        <v>734002</v>
      </c>
      <c r="F49" s="7"/>
      <c r="G49" s="7"/>
      <c r="H49" s="7"/>
      <c r="I49" s="7"/>
      <c r="J49" s="7"/>
      <c r="K49" s="7"/>
      <c r="L49" s="7"/>
      <c r="M49" s="7"/>
      <c r="N49" s="7"/>
      <c r="O49" s="7"/>
      <c r="P49" s="7">
        <f>SUM(F49:$J$49)</f>
        <v>0</v>
      </c>
      <c r="Q49" s="7">
        <f>SUM(K49:O49)</f>
        <v>0</v>
      </c>
      <c r="R49" s="7">
        <f>SUM(P49:Q49)</f>
        <v>0</v>
      </c>
      <c r="S49" s="335"/>
      <c r="AH49" s="77" t="s">
        <v>622</v>
      </c>
    </row>
    <row r="50" spans="1:35" ht="15.75" customHeight="1" x14ac:dyDescent="0.3">
      <c r="A50" s="45"/>
      <c r="B50" s="61"/>
      <c r="C50" s="28"/>
      <c r="D50" s="10"/>
      <c r="E50" s="28"/>
      <c r="F50" s="7"/>
      <c r="G50" s="7"/>
      <c r="H50" s="7"/>
      <c r="I50" s="7"/>
      <c r="J50" s="7"/>
      <c r="K50" s="7"/>
      <c r="L50" s="7"/>
      <c r="M50" s="7"/>
      <c r="N50" s="7"/>
      <c r="O50" s="7"/>
      <c r="P50" s="7">
        <f>SUM(F50:$J$50)</f>
        <v>0</v>
      </c>
      <c r="Q50" s="7">
        <f>SUM(K50:O50)</f>
        <v>0</v>
      </c>
      <c r="R50" s="7">
        <f>SUM(P50:Q50)</f>
        <v>0</v>
      </c>
      <c r="S50" s="335"/>
      <c r="AH50" s="78" t="s">
        <v>623</v>
      </c>
    </row>
    <row r="51" spans="1:35" ht="15.75" customHeight="1" x14ac:dyDescent="0.3">
      <c r="A51" s="43" t="s">
        <v>541</v>
      </c>
      <c r="B51" s="3"/>
      <c r="C51" s="26"/>
      <c r="D51" s="13"/>
      <c r="E51" s="26"/>
      <c r="F51" s="35">
        <f>SUM(F49:F50)</f>
        <v>0</v>
      </c>
      <c r="G51" s="35">
        <f>SUM(G49:G50)</f>
        <v>0</v>
      </c>
      <c r="H51" s="35">
        <f>SUM(H49:H50)</f>
        <v>0</v>
      </c>
      <c r="I51" s="35">
        <f>SUM(I49:I50)</f>
        <v>0</v>
      </c>
      <c r="J51" s="35">
        <f>SUM(J49:J50)</f>
        <v>0</v>
      </c>
      <c r="K51" s="35">
        <f t="shared" ref="K51:Q51" si="43">SUM(K49:K50)</f>
        <v>0</v>
      </c>
      <c r="L51" s="35">
        <f>SUM(L49:L50)</f>
        <v>0</v>
      </c>
      <c r="M51" s="35">
        <f>SUM(M49:M50)</f>
        <v>0</v>
      </c>
      <c r="N51" s="35">
        <f>SUM(N49:N50)</f>
        <v>0</v>
      </c>
      <c r="O51" s="35">
        <f>SUM(O49:O50)</f>
        <v>0</v>
      </c>
      <c r="P51" s="35">
        <f t="shared" si="43"/>
        <v>0</v>
      </c>
      <c r="Q51" s="35">
        <f t="shared" si="43"/>
        <v>0</v>
      </c>
      <c r="R51" s="35">
        <f>SUM(P51:Q51)</f>
        <v>0</v>
      </c>
      <c r="S51" s="336"/>
      <c r="AH51" s="81" t="s">
        <v>630</v>
      </c>
    </row>
    <row r="52" spans="1:35" ht="15.75" customHeight="1" x14ac:dyDescent="0.2">
      <c r="A52" s="42" t="s">
        <v>542</v>
      </c>
      <c r="B52" s="60"/>
      <c r="C52" s="25"/>
      <c r="D52" s="16"/>
      <c r="E52" s="25"/>
      <c r="F52" s="5"/>
      <c r="G52" s="5"/>
      <c r="H52" s="5"/>
      <c r="I52" s="5"/>
      <c r="J52" s="5"/>
      <c r="K52" s="5"/>
      <c r="L52" s="5"/>
      <c r="M52" s="5"/>
      <c r="N52" s="5"/>
      <c r="O52" s="5"/>
      <c r="P52" s="5"/>
      <c r="Q52" s="5"/>
      <c r="R52" s="5"/>
      <c r="S52" s="337"/>
      <c r="AH52" s="82" t="s">
        <v>631</v>
      </c>
    </row>
    <row r="53" spans="1:35" ht="15.75" customHeight="1" x14ac:dyDescent="0.3">
      <c r="A53" s="47" t="s">
        <v>554</v>
      </c>
      <c r="B53" s="55">
        <v>740008</v>
      </c>
      <c r="F53" s="7"/>
      <c r="G53" s="7"/>
      <c r="H53" s="7"/>
      <c r="I53" s="7"/>
      <c r="J53" s="7"/>
      <c r="K53" s="7"/>
      <c r="L53" s="7"/>
      <c r="M53" s="7"/>
      <c r="N53" s="7"/>
      <c r="O53" s="7"/>
      <c r="P53" s="7">
        <f>SUM(F53:$J$53)</f>
        <v>0</v>
      </c>
      <c r="Q53" s="7">
        <f>SUM(K53:O53)</f>
        <v>0</v>
      </c>
      <c r="R53" s="7">
        <f>SUM(P53:Q53)</f>
        <v>0</v>
      </c>
      <c r="S53" s="335"/>
      <c r="AH53" s="81" t="s">
        <v>632</v>
      </c>
    </row>
    <row r="54" spans="1:35" ht="15.75" customHeight="1" x14ac:dyDescent="0.3">
      <c r="A54" s="47" t="s">
        <v>555</v>
      </c>
      <c r="B54" s="55">
        <v>741008</v>
      </c>
      <c r="F54" s="7"/>
      <c r="G54" s="7"/>
      <c r="H54" s="7"/>
      <c r="I54" s="7"/>
      <c r="J54" s="7"/>
      <c r="K54" s="7"/>
      <c r="L54" s="7"/>
      <c r="M54" s="7"/>
      <c r="N54" s="7"/>
      <c r="O54" s="7"/>
      <c r="P54" s="7">
        <f>SUM(F54:$J$54)</f>
        <v>0</v>
      </c>
      <c r="Q54" s="7">
        <f>SUM(K54:O54)</f>
        <v>0</v>
      </c>
      <c r="R54" s="7">
        <f>SUM(P54:Q54)</f>
        <v>0</v>
      </c>
      <c r="S54" s="335"/>
      <c r="AH54" s="80" t="s">
        <v>633</v>
      </c>
    </row>
    <row r="55" spans="1:35" ht="15.75" customHeight="1" x14ac:dyDescent="0.3">
      <c r="A55" s="39"/>
      <c r="F55" s="7"/>
      <c r="G55" s="7"/>
      <c r="H55" s="7"/>
      <c r="I55" s="7"/>
      <c r="J55" s="7"/>
      <c r="K55" s="7"/>
      <c r="L55" s="7"/>
      <c r="M55" s="7"/>
      <c r="N55" s="7"/>
      <c r="O55" s="7"/>
      <c r="P55" s="7">
        <f>SUM(F55:$J$55)</f>
        <v>0</v>
      </c>
      <c r="Q55" s="7">
        <f>SUM(K55:O55)</f>
        <v>0</v>
      </c>
      <c r="R55" s="7">
        <f>SUM(P55:Q55)</f>
        <v>0</v>
      </c>
      <c r="S55" s="336"/>
      <c r="AH55" s="78" t="s">
        <v>634</v>
      </c>
    </row>
    <row r="56" spans="1:35" ht="15.75" customHeight="1" thickBot="1" x14ac:dyDescent="0.35">
      <c r="A56" s="43" t="s">
        <v>543</v>
      </c>
      <c r="B56" s="3"/>
      <c r="C56" s="26"/>
      <c r="D56" s="13"/>
      <c r="E56" s="26"/>
      <c r="F56" s="35">
        <f>SUM(F53:F55)</f>
        <v>0</v>
      </c>
      <c r="G56" s="35">
        <f>SUM(G53:G55)</f>
        <v>0</v>
      </c>
      <c r="H56" s="35">
        <f>SUM(H53:H55)</f>
        <v>0</v>
      </c>
      <c r="I56" s="35">
        <f>SUM(I53:I55)</f>
        <v>0</v>
      </c>
      <c r="J56" s="35">
        <f>SUM(J53:J55)</f>
        <v>0</v>
      </c>
      <c r="K56" s="35">
        <f t="shared" ref="K56:Q56" si="44">SUM(K53:K55)</f>
        <v>0</v>
      </c>
      <c r="L56" s="35">
        <f t="shared" si="44"/>
        <v>0</v>
      </c>
      <c r="M56" s="35">
        <f t="shared" si="44"/>
        <v>0</v>
      </c>
      <c r="N56" s="35">
        <f t="shared" si="44"/>
        <v>0</v>
      </c>
      <c r="O56" s="35">
        <f>SUM(O53:O55)</f>
        <v>0</v>
      </c>
      <c r="P56" s="35">
        <f t="shared" si="44"/>
        <v>0</v>
      </c>
      <c r="Q56" s="35">
        <f t="shared" si="44"/>
        <v>0</v>
      </c>
      <c r="R56" s="35">
        <f>SUM(P56:Q56)</f>
        <v>0</v>
      </c>
      <c r="S56" s="333"/>
      <c r="AH56" s="78" t="s">
        <v>635</v>
      </c>
    </row>
    <row r="57" spans="1:35" ht="15.75" customHeight="1" x14ac:dyDescent="0.3">
      <c r="A57" s="42" t="s">
        <v>544</v>
      </c>
      <c r="B57" s="60"/>
      <c r="C57" s="25"/>
      <c r="D57" s="16"/>
      <c r="E57" s="25"/>
      <c r="F57" s="5"/>
      <c r="G57" s="5"/>
      <c r="H57" s="5"/>
      <c r="I57" s="5"/>
      <c r="J57" s="5"/>
      <c r="K57" s="5"/>
      <c r="L57" s="5"/>
      <c r="M57" s="5"/>
      <c r="N57" s="5"/>
      <c r="O57" s="5"/>
      <c r="P57" s="5"/>
      <c r="Q57" s="5"/>
      <c r="R57" s="5"/>
      <c r="S57" s="329"/>
      <c r="AH57" s="78" t="s">
        <v>636</v>
      </c>
    </row>
    <row r="58" spans="1:35" ht="16.2" thickBot="1" x14ac:dyDescent="0.35">
      <c r="A58" s="47" t="s">
        <v>556</v>
      </c>
      <c r="B58" s="55">
        <v>756101</v>
      </c>
      <c r="E58" s="22">
        <f>SUM(C58/1820)</f>
        <v>0</v>
      </c>
      <c r="F58" s="7">
        <f>SUM(E58*D58)</f>
        <v>0</v>
      </c>
      <c r="G58" s="7"/>
      <c r="H58" s="7"/>
      <c r="I58" s="7"/>
      <c r="J58" s="7"/>
      <c r="K58" s="7"/>
      <c r="L58" s="7"/>
      <c r="M58" s="7"/>
      <c r="N58" s="7"/>
      <c r="O58" s="7"/>
      <c r="P58" s="7">
        <f>SUM(F58:$J$58)</f>
        <v>0</v>
      </c>
      <c r="Q58" s="7">
        <f>SUM(K58:O58)</f>
        <v>0</v>
      </c>
      <c r="R58" s="7">
        <f>SUM(P58:Q58)</f>
        <v>0</v>
      </c>
      <c r="S58" s="327" t="s">
        <v>585</v>
      </c>
      <c r="AG58" s="1"/>
      <c r="AH58" s="78" t="s">
        <v>637</v>
      </c>
      <c r="AI58" s="1"/>
    </row>
    <row r="59" spans="1:35" s="1" customFormat="1" ht="15.75" customHeight="1" x14ac:dyDescent="0.3">
      <c r="A59" s="47" t="s">
        <v>568</v>
      </c>
      <c r="B59" s="64">
        <v>756239</v>
      </c>
      <c r="C59" s="28"/>
      <c r="D59" s="10"/>
      <c r="E59" s="28"/>
      <c r="F59" s="7"/>
      <c r="G59" s="7"/>
      <c r="H59" s="7"/>
      <c r="I59" s="7"/>
      <c r="J59" s="7"/>
      <c r="K59" s="7"/>
      <c r="L59" s="7"/>
      <c r="M59" s="7"/>
      <c r="N59" s="7"/>
      <c r="O59" s="7"/>
      <c r="P59" s="7">
        <f>SUM(F59:$J$59)</f>
        <v>0</v>
      </c>
      <c r="Q59" s="7">
        <f>SUM(K59:O59)</f>
        <v>0</v>
      </c>
      <c r="R59" s="7">
        <f>SUM(P59:Q59)</f>
        <v>0</v>
      </c>
      <c r="S59" s="338"/>
      <c r="AG59" s="2"/>
      <c r="AH59" s="78" t="s">
        <v>638</v>
      </c>
      <c r="AI59" s="2"/>
    </row>
    <row r="60" spans="1:35" s="1" customFormat="1" ht="15.75" customHeight="1" thickBot="1" x14ac:dyDescent="0.35">
      <c r="A60" s="43" t="s">
        <v>536</v>
      </c>
      <c r="B60" s="3"/>
      <c r="C60" s="26"/>
      <c r="D60" s="13"/>
      <c r="E60" s="26"/>
      <c r="F60" s="35">
        <f>SUM(F58:F59)</f>
        <v>0</v>
      </c>
      <c r="G60" s="35">
        <f>SUM(G58:G59)</f>
        <v>0</v>
      </c>
      <c r="H60" s="35">
        <f>SUM(H58:H59)</f>
        <v>0</v>
      </c>
      <c r="I60" s="35">
        <f>SUM(I58:I59)</f>
        <v>0</v>
      </c>
      <c r="J60" s="35">
        <f>SUM(J58:J59)</f>
        <v>0</v>
      </c>
      <c r="K60" s="35">
        <f t="shared" ref="K60:Q60" si="45">SUM(K58:K59)</f>
        <v>0</v>
      </c>
      <c r="L60" s="35">
        <f t="shared" si="45"/>
        <v>0</v>
      </c>
      <c r="M60" s="35">
        <f t="shared" si="45"/>
        <v>0</v>
      </c>
      <c r="N60" s="35">
        <f t="shared" si="45"/>
        <v>0</v>
      </c>
      <c r="O60" s="35">
        <f>SUM(O58:O59)</f>
        <v>0</v>
      </c>
      <c r="P60" s="35">
        <f t="shared" si="45"/>
        <v>0</v>
      </c>
      <c r="Q60" s="35">
        <f t="shared" si="45"/>
        <v>0</v>
      </c>
      <c r="R60" s="35">
        <f>SUM(P60:Q60)</f>
        <v>0</v>
      </c>
      <c r="S60" s="339"/>
      <c r="AG60" s="2"/>
      <c r="AH60" s="78" t="s">
        <v>639</v>
      </c>
      <c r="AI60" s="2"/>
    </row>
    <row r="61" spans="1:35" s="1" customFormat="1" ht="15.75" customHeight="1" thickBot="1" x14ac:dyDescent="0.35">
      <c r="A61" s="39" t="s">
        <v>537</v>
      </c>
      <c r="B61" s="62"/>
      <c r="C61" s="37"/>
      <c r="D61" s="36"/>
      <c r="E61" s="37"/>
      <c r="F61" s="38"/>
      <c r="G61" s="38"/>
      <c r="H61" s="38"/>
      <c r="I61" s="38"/>
      <c r="J61" s="38"/>
      <c r="K61" s="38"/>
      <c r="L61" s="38"/>
      <c r="M61" s="38"/>
      <c r="N61" s="38"/>
      <c r="O61" s="38"/>
      <c r="P61" s="38"/>
      <c r="Q61" s="38"/>
      <c r="R61" s="38"/>
      <c r="S61" s="327" t="s">
        <v>586</v>
      </c>
      <c r="AG61" s="2"/>
      <c r="AH61" s="78" t="s">
        <v>640</v>
      </c>
      <c r="AI61" s="2"/>
    </row>
    <row r="62" spans="1:35" s="1" customFormat="1" ht="15.6" x14ac:dyDescent="0.3">
      <c r="A62" s="47" t="s">
        <v>557</v>
      </c>
      <c r="B62" s="55">
        <v>756110</v>
      </c>
      <c r="C62" s="29"/>
      <c r="D62" s="9"/>
      <c r="E62" s="29"/>
      <c r="F62" s="7"/>
      <c r="G62" s="7"/>
      <c r="H62" s="7"/>
      <c r="I62" s="7"/>
      <c r="J62" s="7"/>
      <c r="K62" s="7"/>
      <c r="L62" s="7"/>
      <c r="M62" s="7"/>
      <c r="N62" s="7"/>
      <c r="O62" s="7"/>
      <c r="P62" s="7">
        <f>SUM(F62:$J$62)</f>
        <v>0</v>
      </c>
      <c r="Q62" s="7">
        <f>SUM(K62:O62)</f>
        <v>0</v>
      </c>
      <c r="R62" s="7">
        <f>SUM(P62:Q62)</f>
        <v>0</v>
      </c>
      <c r="S62" s="340"/>
      <c r="AG62" s="2"/>
      <c r="AH62" s="78" t="s">
        <v>641</v>
      </c>
      <c r="AI62" s="2"/>
    </row>
    <row r="63" spans="1:35" s="1" customFormat="1" ht="15.75" customHeight="1" x14ac:dyDescent="0.3">
      <c r="A63" s="47" t="s">
        <v>2</v>
      </c>
      <c r="B63" s="55">
        <v>756111</v>
      </c>
      <c r="C63" s="27"/>
      <c r="D63" s="2"/>
      <c r="E63" s="27"/>
      <c r="F63" s="7"/>
      <c r="G63" s="7"/>
      <c r="H63" s="7"/>
      <c r="I63" s="7"/>
      <c r="J63" s="7"/>
      <c r="K63" s="7"/>
      <c r="L63" s="7"/>
      <c r="M63" s="7"/>
      <c r="N63" s="7"/>
      <c r="O63" s="7"/>
      <c r="P63" s="7">
        <f>SUM(F63:$J$63)</f>
        <v>0</v>
      </c>
      <c r="Q63" s="7">
        <f>SUM(K63:O63)</f>
        <v>0</v>
      </c>
      <c r="R63" s="7">
        <f>SUM(P63:Q63)</f>
        <v>0</v>
      </c>
      <c r="S63" s="341"/>
      <c r="AG63" s="2"/>
      <c r="AH63" s="78" t="s">
        <v>642</v>
      </c>
      <c r="AI63" s="2"/>
    </row>
    <row r="64" spans="1:35" ht="18.75" customHeight="1" x14ac:dyDescent="0.3">
      <c r="A64" s="43" t="s">
        <v>537</v>
      </c>
      <c r="B64" s="3"/>
      <c r="C64" s="26"/>
      <c r="D64" s="13"/>
      <c r="E64" s="26"/>
      <c r="F64" s="35">
        <f t="shared" ref="F64:O64" si="46">SUM(F62:F63)</f>
        <v>0</v>
      </c>
      <c r="G64" s="35">
        <f t="shared" si="46"/>
        <v>0</v>
      </c>
      <c r="H64" s="35">
        <f t="shared" si="46"/>
        <v>0</v>
      </c>
      <c r="I64" s="35">
        <f t="shared" si="46"/>
        <v>0</v>
      </c>
      <c r="J64" s="35">
        <f t="shared" si="46"/>
        <v>0</v>
      </c>
      <c r="K64" s="35">
        <f t="shared" si="46"/>
        <v>0</v>
      </c>
      <c r="L64" s="35">
        <f t="shared" si="46"/>
        <v>0</v>
      </c>
      <c r="M64" s="35">
        <f t="shared" si="46"/>
        <v>0</v>
      </c>
      <c r="N64" s="35">
        <f t="shared" si="46"/>
        <v>0</v>
      </c>
      <c r="O64" s="35">
        <f t="shared" si="46"/>
        <v>0</v>
      </c>
      <c r="P64" s="35">
        <f>SUM(P62:P63)</f>
        <v>0</v>
      </c>
      <c r="Q64" s="35">
        <f>SUM(Q62:Q63)</f>
        <v>0</v>
      </c>
      <c r="R64" s="35">
        <f>SUM(P64:Q64)</f>
        <v>0</v>
      </c>
      <c r="S64" s="342"/>
      <c r="AH64" s="78" t="s">
        <v>643</v>
      </c>
    </row>
    <row r="65" spans="1:35" s="1" customFormat="1" ht="15.75" customHeight="1" x14ac:dyDescent="0.3">
      <c r="A65" s="47" t="s">
        <v>560</v>
      </c>
      <c r="B65" s="2"/>
      <c r="C65" s="37"/>
      <c r="D65" s="36"/>
      <c r="E65" s="37"/>
      <c r="F65" s="38"/>
      <c r="G65" s="38"/>
      <c r="H65" s="38"/>
      <c r="I65" s="38"/>
      <c r="J65" s="38"/>
      <c r="K65" s="38"/>
      <c r="L65" s="38"/>
      <c r="M65" s="38"/>
      <c r="N65" s="38"/>
      <c r="O65" s="38"/>
      <c r="P65" s="2"/>
      <c r="Q65" s="2"/>
      <c r="R65" s="2"/>
      <c r="S65" s="343"/>
      <c r="AG65" s="2"/>
      <c r="AH65" s="83"/>
      <c r="AI65" s="2"/>
    </row>
    <row r="66" spans="1:35" s="1" customFormat="1" ht="15.75" customHeight="1" x14ac:dyDescent="0.3">
      <c r="A66" s="48" t="s">
        <v>946</v>
      </c>
      <c r="B66" s="40">
        <v>756916</v>
      </c>
      <c r="C66" s="27"/>
      <c r="D66" s="2"/>
      <c r="E66" s="27"/>
      <c r="F66" s="7"/>
      <c r="G66" s="7"/>
      <c r="H66" s="7"/>
      <c r="I66" s="7"/>
      <c r="J66" s="7"/>
      <c r="K66" s="38"/>
      <c r="L66" s="38"/>
      <c r="M66" s="38"/>
      <c r="N66" s="38"/>
      <c r="O66" s="38"/>
      <c r="P66" s="7">
        <f>SUM(F66:$J$66)</f>
        <v>0</v>
      </c>
      <c r="Q66" s="7">
        <f>SUM(K66:O66)</f>
        <v>0</v>
      </c>
      <c r="R66" s="7">
        <f>SUM(P66:Q66)</f>
        <v>0</v>
      </c>
      <c r="S66" s="343"/>
      <c r="AH66" s="84"/>
    </row>
    <row r="67" spans="1:35" s="1" customFormat="1" ht="17.25" customHeight="1" x14ac:dyDescent="0.3">
      <c r="A67" s="43" t="s">
        <v>560</v>
      </c>
      <c r="B67" s="41"/>
      <c r="C67" s="26"/>
      <c r="D67" s="13"/>
      <c r="E67" s="26"/>
      <c r="F67" s="35">
        <f>SUM(F66)</f>
        <v>0</v>
      </c>
      <c r="G67" s="35">
        <f t="shared" ref="G67:O67" si="47">SUM(G66)</f>
        <v>0</v>
      </c>
      <c r="H67" s="35">
        <f t="shared" si="47"/>
        <v>0</v>
      </c>
      <c r="I67" s="35">
        <f t="shared" si="47"/>
        <v>0</v>
      </c>
      <c r="J67" s="35">
        <f t="shared" si="47"/>
        <v>0</v>
      </c>
      <c r="K67" s="35">
        <f t="shared" si="47"/>
        <v>0</v>
      </c>
      <c r="L67" s="35">
        <f t="shared" si="47"/>
        <v>0</v>
      </c>
      <c r="M67" s="35">
        <f t="shared" si="47"/>
        <v>0</v>
      </c>
      <c r="N67" s="35">
        <f t="shared" si="47"/>
        <v>0</v>
      </c>
      <c r="O67" s="35">
        <f t="shared" si="47"/>
        <v>0</v>
      </c>
      <c r="P67" s="35">
        <f t="shared" ref="P67:Q67" si="48">SUM(P66:P66)</f>
        <v>0</v>
      </c>
      <c r="Q67" s="35">
        <f t="shared" si="48"/>
        <v>0</v>
      </c>
      <c r="R67" s="35">
        <f>SUM(P67:Q67)</f>
        <v>0</v>
      </c>
      <c r="S67" s="343"/>
      <c r="AH67" s="74" t="s">
        <v>645</v>
      </c>
    </row>
    <row r="68" spans="1:35" ht="15.75" customHeight="1" thickBot="1" x14ac:dyDescent="0.25">
      <c r="A68" s="43" t="s">
        <v>538</v>
      </c>
      <c r="B68" s="41"/>
      <c r="C68" s="26"/>
      <c r="D68" s="13"/>
      <c r="E68" s="26"/>
      <c r="F68" s="35">
        <f t="shared" ref="F68:Q68" si="49">SUM(F60,F64,F67)</f>
        <v>0</v>
      </c>
      <c r="G68" s="35">
        <f t="shared" si="49"/>
        <v>0</v>
      </c>
      <c r="H68" s="35">
        <f t="shared" si="49"/>
        <v>0</v>
      </c>
      <c r="I68" s="35">
        <f t="shared" si="49"/>
        <v>0</v>
      </c>
      <c r="J68" s="35">
        <f t="shared" si="49"/>
        <v>0</v>
      </c>
      <c r="K68" s="35">
        <f t="shared" si="49"/>
        <v>0</v>
      </c>
      <c r="L68" s="35">
        <f t="shared" si="49"/>
        <v>0</v>
      </c>
      <c r="M68" s="35">
        <f t="shared" si="49"/>
        <v>0</v>
      </c>
      <c r="N68" s="35">
        <f t="shared" si="49"/>
        <v>0</v>
      </c>
      <c r="O68" s="35">
        <f t="shared" si="49"/>
        <v>0</v>
      </c>
      <c r="P68" s="35">
        <f t="shared" si="49"/>
        <v>0</v>
      </c>
      <c r="Q68" s="35">
        <f t="shared" si="49"/>
        <v>0</v>
      </c>
      <c r="R68" s="35">
        <f>SUM(P68:Q68)</f>
        <v>0</v>
      </c>
      <c r="S68" s="344"/>
      <c r="AH68" s="79" t="s">
        <v>646</v>
      </c>
    </row>
    <row r="69" spans="1:35" s="1" customFormat="1" ht="25.5" customHeight="1" x14ac:dyDescent="0.3">
      <c r="A69" s="42" t="s">
        <v>558</v>
      </c>
      <c r="B69" s="60"/>
      <c r="C69" s="285" t="s">
        <v>561</v>
      </c>
      <c r="D69" s="286" t="s">
        <v>562</v>
      </c>
      <c r="E69" s="285" t="s">
        <v>563</v>
      </c>
      <c r="F69" s="5"/>
      <c r="G69" s="5"/>
      <c r="H69" s="5"/>
      <c r="I69" s="5"/>
      <c r="J69" s="5"/>
      <c r="K69" s="5"/>
      <c r="L69" s="5"/>
      <c r="M69" s="5"/>
      <c r="N69" s="5"/>
      <c r="O69" s="5"/>
      <c r="P69" s="5"/>
      <c r="Q69" s="5"/>
      <c r="R69" s="5"/>
      <c r="S69" s="70"/>
      <c r="AH69" s="78" t="s">
        <v>647</v>
      </c>
    </row>
    <row r="70" spans="1:35" ht="15.75" customHeight="1" x14ac:dyDescent="0.3">
      <c r="A70" s="47" t="s">
        <v>564</v>
      </c>
      <c r="B70" s="40">
        <v>788003</v>
      </c>
      <c r="C70" s="352">
        <v>1583</v>
      </c>
      <c r="D70" s="56">
        <v>0</v>
      </c>
      <c r="E70" s="56">
        <v>0</v>
      </c>
      <c r="F70" s="65">
        <f>(C70*D70*E70)</f>
        <v>0</v>
      </c>
      <c r="G70" s="71">
        <f t="shared" ref="G70:O75" si="50">F70*1.07</f>
        <v>0</v>
      </c>
      <c r="H70" s="71">
        <f t="shared" si="50"/>
        <v>0</v>
      </c>
      <c r="I70" s="71">
        <f t="shared" si="50"/>
        <v>0</v>
      </c>
      <c r="J70" s="71">
        <f t="shared" si="50"/>
        <v>0</v>
      </c>
      <c r="K70" s="71"/>
      <c r="L70" s="71">
        <f t="shared" si="50"/>
        <v>0</v>
      </c>
      <c r="M70" s="71">
        <f t="shared" si="50"/>
        <v>0</v>
      </c>
      <c r="N70" s="71">
        <f t="shared" si="50"/>
        <v>0</v>
      </c>
      <c r="O70" s="71">
        <f t="shared" si="50"/>
        <v>0</v>
      </c>
      <c r="P70" s="7">
        <f>SUM(F70:J70)</f>
        <v>0</v>
      </c>
      <c r="Q70" s="7">
        <f>SUM(K70:O70)</f>
        <v>0</v>
      </c>
      <c r="R70" s="71">
        <f>SUM(P70:Q70)</f>
        <v>0</v>
      </c>
      <c r="S70" s="57"/>
      <c r="AH70" s="78" t="s">
        <v>648</v>
      </c>
    </row>
    <row r="71" spans="1:35" ht="15.75" customHeight="1" x14ac:dyDescent="0.3">
      <c r="A71" s="47" t="s">
        <v>565</v>
      </c>
      <c r="B71" s="40">
        <v>788003</v>
      </c>
      <c r="C71" s="352">
        <v>1101</v>
      </c>
      <c r="D71" s="56">
        <v>0</v>
      </c>
      <c r="E71" s="56">
        <v>0</v>
      </c>
      <c r="F71" s="65">
        <f>(C71*D71*E71)</f>
        <v>0</v>
      </c>
      <c r="G71" s="71">
        <f t="shared" si="50"/>
        <v>0</v>
      </c>
      <c r="H71" s="71">
        <f t="shared" si="50"/>
        <v>0</v>
      </c>
      <c r="I71" s="71">
        <f t="shared" si="50"/>
        <v>0</v>
      </c>
      <c r="J71" s="71">
        <f t="shared" si="50"/>
        <v>0</v>
      </c>
      <c r="K71" s="71"/>
      <c r="L71" s="71">
        <f t="shared" si="50"/>
        <v>0</v>
      </c>
      <c r="M71" s="71">
        <f t="shared" si="50"/>
        <v>0</v>
      </c>
      <c r="N71" s="71">
        <f t="shared" si="50"/>
        <v>0</v>
      </c>
      <c r="O71" s="71">
        <f t="shared" si="50"/>
        <v>0</v>
      </c>
      <c r="P71" s="7">
        <f>SUM(F71:J71)</f>
        <v>0</v>
      </c>
      <c r="Q71" s="7">
        <f>SUM(K71:O71)</f>
        <v>0</v>
      </c>
      <c r="R71" s="71">
        <f>SUM(P71:Q71)</f>
        <v>0</v>
      </c>
      <c r="S71" s="57"/>
      <c r="AH71" s="78" t="s">
        <v>649</v>
      </c>
    </row>
    <row r="72" spans="1:35" ht="15.6" x14ac:dyDescent="0.3">
      <c r="A72" s="47" t="s">
        <v>566</v>
      </c>
      <c r="B72" s="40">
        <v>788049</v>
      </c>
      <c r="C72" s="352">
        <v>1282</v>
      </c>
      <c r="D72" s="56">
        <v>0</v>
      </c>
      <c r="E72" s="56">
        <v>0</v>
      </c>
      <c r="F72" s="65">
        <f>(C72*D72*E72)</f>
        <v>0</v>
      </c>
      <c r="G72" s="71">
        <f t="shared" si="50"/>
        <v>0</v>
      </c>
      <c r="H72" s="71">
        <f t="shared" si="50"/>
        <v>0</v>
      </c>
      <c r="I72" s="71">
        <f t="shared" si="50"/>
        <v>0</v>
      </c>
      <c r="J72" s="71">
        <f t="shared" si="50"/>
        <v>0</v>
      </c>
      <c r="K72" s="71"/>
      <c r="L72" s="71">
        <f t="shared" si="50"/>
        <v>0</v>
      </c>
      <c r="M72" s="71">
        <f t="shared" si="50"/>
        <v>0</v>
      </c>
      <c r="N72" s="71">
        <f t="shared" si="50"/>
        <v>0</v>
      </c>
      <c r="O72" s="71">
        <f t="shared" si="50"/>
        <v>0</v>
      </c>
      <c r="P72" s="7">
        <f>SUM(F72:J72)</f>
        <v>0</v>
      </c>
      <c r="Q72" s="7">
        <f>SUM(K72:O72)</f>
        <v>0</v>
      </c>
      <c r="R72" s="71">
        <f>SUM(P72:Q72)</f>
        <v>0</v>
      </c>
      <c r="S72" s="57"/>
      <c r="AH72" s="78" t="s">
        <v>650</v>
      </c>
    </row>
    <row r="73" spans="1:35" ht="20.399999999999999" x14ac:dyDescent="0.3">
      <c r="A73" s="268"/>
      <c r="B73" s="269"/>
      <c r="C73" s="267" t="s">
        <v>935</v>
      </c>
      <c r="D73" s="267" t="s">
        <v>584</v>
      </c>
      <c r="E73" s="270" t="s">
        <v>563</v>
      </c>
      <c r="F73" s="271"/>
      <c r="G73" s="272"/>
      <c r="H73" s="272"/>
      <c r="I73" s="272"/>
      <c r="J73" s="272"/>
      <c r="K73" s="272"/>
      <c r="L73" s="272"/>
      <c r="M73" s="272"/>
      <c r="N73" s="272"/>
      <c r="O73" s="272"/>
      <c r="P73" s="272"/>
      <c r="Q73" s="272"/>
      <c r="R73" s="272"/>
      <c r="S73" s="57"/>
      <c r="AH73" s="78" t="s">
        <v>651</v>
      </c>
    </row>
    <row r="74" spans="1:35" ht="15.6" x14ac:dyDescent="0.3">
      <c r="A74" s="47" t="s">
        <v>579</v>
      </c>
      <c r="B74" s="40">
        <v>788003</v>
      </c>
      <c r="C74" s="352">
        <v>14980</v>
      </c>
      <c r="D74" s="56"/>
      <c r="E74" s="56">
        <v>0</v>
      </c>
      <c r="F74" s="65">
        <f>(C74*D74*E74)</f>
        <v>0</v>
      </c>
      <c r="G74" s="71">
        <f t="shared" ref="G74:J75" si="51">F74*1.07</f>
        <v>0</v>
      </c>
      <c r="H74" s="71">
        <f t="shared" si="51"/>
        <v>0</v>
      </c>
      <c r="I74" s="71">
        <f t="shared" si="51"/>
        <v>0</v>
      </c>
      <c r="J74" s="71">
        <f t="shared" si="51"/>
        <v>0</v>
      </c>
      <c r="K74" s="71"/>
      <c r="L74" s="71">
        <f t="shared" si="50"/>
        <v>0</v>
      </c>
      <c r="M74" s="71">
        <f t="shared" si="50"/>
        <v>0</v>
      </c>
      <c r="N74" s="71">
        <f t="shared" si="50"/>
        <v>0</v>
      </c>
      <c r="O74" s="71">
        <f t="shared" si="50"/>
        <v>0</v>
      </c>
      <c r="P74" s="7">
        <f>SUM(F74:J74)</f>
        <v>0</v>
      </c>
      <c r="Q74" s="7">
        <f>SUM(K74:O74)</f>
        <v>0</v>
      </c>
      <c r="R74" s="71">
        <f>SUM(P74:Q74)</f>
        <v>0</v>
      </c>
      <c r="S74" s="57"/>
      <c r="AH74" s="78" t="s">
        <v>652</v>
      </c>
    </row>
    <row r="75" spans="1:35" ht="15.6" x14ac:dyDescent="0.2">
      <c r="A75" s="47" t="s">
        <v>580</v>
      </c>
      <c r="B75" s="40">
        <v>788003</v>
      </c>
      <c r="C75" s="352">
        <v>10116</v>
      </c>
      <c r="D75" s="56"/>
      <c r="E75" s="56">
        <v>0</v>
      </c>
      <c r="F75" s="65">
        <f>(C75*D75*E75)</f>
        <v>0</v>
      </c>
      <c r="G75" s="71">
        <f t="shared" si="51"/>
        <v>0</v>
      </c>
      <c r="H75" s="71">
        <f t="shared" si="51"/>
        <v>0</v>
      </c>
      <c r="I75" s="71">
        <f t="shared" si="51"/>
        <v>0</v>
      </c>
      <c r="J75" s="71">
        <f t="shared" si="51"/>
        <v>0</v>
      </c>
      <c r="K75" s="71"/>
      <c r="L75" s="71">
        <f t="shared" si="50"/>
        <v>0</v>
      </c>
      <c r="M75" s="71">
        <f t="shared" si="50"/>
        <v>0</v>
      </c>
      <c r="N75" s="71">
        <f t="shared" si="50"/>
        <v>0</v>
      </c>
      <c r="O75" s="71">
        <f t="shared" si="50"/>
        <v>0</v>
      </c>
      <c r="P75" s="7">
        <f>SUM(F75:J75)</f>
        <v>0</v>
      </c>
      <c r="Q75" s="7">
        <f>SUM(K75:O75)</f>
        <v>0</v>
      </c>
      <c r="R75" s="71">
        <f>SUM(P75:Q75)</f>
        <v>0</v>
      </c>
      <c r="S75" s="57"/>
      <c r="AH75" s="79" t="s">
        <v>653</v>
      </c>
    </row>
    <row r="76" spans="1:35" ht="15.6" x14ac:dyDescent="0.3">
      <c r="A76" s="43" t="s">
        <v>533</v>
      </c>
      <c r="B76" s="3"/>
      <c r="C76" s="26"/>
      <c r="D76" s="13"/>
      <c r="E76" s="26"/>
      <c r="F76" s="35">
        <f t="shared" ref="F76:Q76" si="52">SUM(F70:F72,F74:F75)</f>
        <v>0</v>
      </c>
      <c r="G76" s="35">
        <f t="shared" si="52"/>
        <v>0</v>
      </c>
      <c r="H76" s="35">
        <f t="shared" si="52"/>
        <v>0</v>
      </c>
      <c r="I76" s="35">
        <f t="shared" si="52"/>
        <v>0</v>
      </c>
      <c r="J76" s="35">
        <f t="shared" si="52"/>
        <v>0</v>
      </c>
      <c r="K76" s="35">
        <f t="shared" si="52"/>
        <v>0</v>
      </c>
      <c r="L76" s="35">
        <f t="shared" si="52"/>
        <v>0</v>
      </c>
      <c r="M76" s="35">
        <f t="shared" si="52"/>
        <v>0</v>
      </c>
      <c r="N76" s="35">
        <f t="shared" si="52"/>
        <v>0</v>
      </c>
      <c r="O76" s="35">
        <f t="shared" si="52"/>
        <v>0</v>
      </c>
      <c r="P76" s="35">
        <f t="shared" si="52"/>
        <v>0</v>
      </c>
      <c r="Q76" s="35">
        <f t="shared" si="52"/>
        <v>0</v>
      </c>
      <c r="R76" s="35">
        <f>SUM(P76:Q76)</f>
        <v>0</v>
      </c>
      <c r="S76" s="57"/>
      <c r="AH76" s="78" t="s">
        <v>654</v>
      </c>
    </row>
    <row r="77" spans="1:35" ht="15.6" x14ac:dyDescent="0.3">
      <c r="A77" s="46"/>
      <c r="B77" s="59"/>
      <c r="C77" s="24"/>
      <c r="D77" s="4"/>
      <c r="E77" s="24"/>
      <c r="F77" s="5"/>
      <c r="G77" s="5"/>
      <c r="H77" s="5"/>
      <c r="I77" s="5"/>
      <c r="J77" s="5"/>
      <c r="K77" s="5"/>
      <c r="L77" s="5"/>
      <c r="M77" s="5"/>
      <c r="N77" s="5"/>
      <c r="O77" s="5"/>
      <c r="P77" s="5"/>
      <c r="Q77" s="5"/>
      <c r="R77" s="53"/>
      <c r="S77" s="57"/>
      <c r="AH77" s="78" t="s">
        <v>655</v>
      </c>
    </row>
    <row r="78" spans="1:35" ht="16.2" thickBot="1" x14ac:dyDescent="0.35">
      <c r="A78" s="43" t="s">
        <v>535</v>
      </c>
      <c r="F78" s="52">
        <f t="shared" ref="F78:Q78" si="53">SUM(F42,F47,F51,F56,F68,F76)</f>
        <v>0</v>
      </c>
      <c r="G78" s="52">
        <f t="shared" si="53"/>
        <v>0</v>
      </c>
      <c r="H78" s="52">
        <f t="shared" si="53"/>
        <v>0</v>
      </c>
      <c r="I78" s="52">
        <f t="shared" si="53"/>
        <v>0</v>
      </c>
      <c r="J78" s="52">
        <f t="shared" si="53"/>
        <v>0</v>
      </c>
      <c r="K78" s="52">
        <f t="shared" si="53"/>
        <v>0</v>
      </c>
      <c r="L78" s="52">
        <f t="shared" si="53"/>
        <v>0</v>
      </c>
      <c r="M78" s="52">
        <f t="shared" si="53"/>
        <v>0</v>
      </c>
      <c r="N78" s="52">
        <f t="shared" si="53"/>
        <v>0</v>
      </c>
      <c r="O78" s="52">
        <f t="shared" si="53"/>
        <v>0</v>
      </c>
      <c r="P78" s="52">
        <f t="shared" si="53"/>
        <v>0</v>
      </c>
      <c r="Q78" s="52">
        <f t="shared" si="53"/>
        <v>0</v>
      </c>
      <c r="R78" s="52">
        <f>SUM(P78:Q78)</f>
        <v>0</v>
      </c>
      <c r="S78" s="57"/>
      <c r="AH78" s="78" t="s">
        <v>656</v>
      </c>
    </row>
    <row r="79" spans="1:35" ht="16.2" thickTop="1" x14ac:dyDescent="0.3">
      <c r="A79" s="44"/>
      <c r="B79" s="59"/>
      <c r="C79" s="24"/>
      <c r="D79" s="4"/>
      <c r="E79" s="24"/>
      <c r="F79" s="11"/>
      <c r="G79" s="5"/>
      <c r="H79" s="5"/>
      <c r="I79" s="5"/>
      <c r="J79" s="5"/>
      <c r="K79" s="5"/>
      <c r="L79" s="5"/>
      <c r="M79" s="5"/>
      <c r="N79" s="5"/>
      <c r="O79" s="5"/>
      <c r="P79" s="32"/>
      <c r="Q79" s="32"/>
      <c r="R79" s="5"/>
      <c r="AH79" s="78" t="s">
        <v>657</v>
      </c>
    </row>
    <row r="80" spans="1:35" ht="15.6" x14ac:dyDescent="0.3">
      <c r="A80" s="43" t="s">
        <v>559</v>
      </c>
      <c r="B80" s="3"/>
      <c r="C80" s="23"/>
      <c r="D80" s="1"/>
      <c r="E80" s="23"/>
      <c r="F80" s="35">
        <f t="shared" ref="F80:O80" si="54">F78-SUM(F45,F46,F63,F66,F76)</f>
        <v>0</v>
      </c>
      <c r="G80" s="35">
        <f t="shared" si="54"/>
        <v>0</v>
      </c>
      <c r="H80" s="35">
        <f t="shared" si="54"/>
        <v>0</v>
      </c>
      <c r="I80" s="35">
        <f t="shared" si="54"/>
        <v>0</v>
      </c>
      <c r="J80" s="35">
        <f t="shared" si="54"/>
        <v>0</v>
      </c>
      <c r="K80" s="35">
        <f t="shared" si="54"/>
        <v>0</v>
      </c>
      <c r="L80" s="35">
        <f t="shared" si="54"/>
        <v>0</v>
      </c>
      <c r="M80" s="35">
        <f t="shared" si="54"/>
        <v>0</v>
      </c>
      <c r="N80" s="35">
        <f t="shared" si="54"/>
        <v>0</v>
      </c>
      <c r="O80" s="35">
        <f t="shared" si="54"/>
        <v>0</v>
      </c>
      <c r="P80" s="35">
        <f>SUM(F80:J80)</f>
        <v>0</v>
      </c>
      <c r="Q80" s="35">
        <f>SUM(K80:O80)</f>
        <v>0</v>
      </c>
      <c r="R80" s="35">
        <f>SUM(P80:Q80)</f>
        <v>0</v>
      </c>
      <c r="AH80" s="78" t="s">
        <v>658</v>
      </c>
    </row>
    <row r="81" spans="1:34" ht="16.2" thickBot="1" x14ac:dyDescent="0.35">
      <c r="A81" s="303" t="s">
        <v>944</v>
      </c>
      <c r="B81" s="55">
        <v>790001</v>
      </c>
      <c r="C81" s="23"/>
      <c r="D81" s="1"/>
      <c r="E81" s="23"/>
      <c r="F81" s="284">
        <f>SUM(F80*0.1)</f>
        <v>0</v>
      </c>
      <c r="G81" s="284">
        <f t="shared" ref="G81:J81" si="55">SUM(G80*0.1)</f>
        <v>0</v>
      </c>
      <c r="H81" s="284">
        <f t="shared" si="55"/>
        <v>0</v>
      </c>
      <c r="I81" s="284">
        <f t="shared" si="55"/>
        <v>0</v>
      </c>
      <c r="J81" s="284">
        <f t="shared" si="55"/>
        <v>0</v>
      </c>
      <c r="K81" s="284">
        <f>SUM(K80*0.535)+(F80*0.435)</f>
        <v>0</v>
      </c>
      <c r="L81" s="284">
        <f>SUM(L80*0.535)+(G80*0.435)</f>
        <v>0</v>
      </c>
      <c r="M81" s="284">
        <f>SUM(M80*0.535)+(H80*0.435)</f>
        <v>0</v>
      </c>
      <c r="N81" s="284">
        <f>SUM(N80*0.535)+(I80*0.435)</f>
        <v>0</v>
      </c>
      <c r="O81" s="284">
        <f>SUM(O80*0.535)+(J80*0.435)</f>
        <v>0</v>
      </c>
      <c r="P81" s="19">
        <f>SUM(F81:J81)</f>
        <v>0</v>
      </c>
      <c r="Q81" s="19">
        <f>SUM(K81:O81)</f>
        <v>0</v>
      </c>
      <c r="R81" s="19">
        <f>SUM(P81:Q81)</f>
        <v>0</v>
      </c>
      <c r="AH81" s="78" t="s">
        <v>659</v>
      </c>
    </row>
    <row r="82" spans="1:34" ht="16.2" thickTop="1" x14ac:dyDescent="0.3">
      <c r="A82" s="44"/>
      <c r="B82" s="59"/>
      <c r="C82" s="24"/>
      <c r="D82" s="4"/>
      <c r="E82" s="24"/>
      <c r="F82" s="53"/>
      <c r="G82" s="5"/>
      <c r="H82" s="5"/>
      <c r="I82" s="5"/>
      <c r="J82" s="5"/>
      <c r="K82" s="5"/>
      <c r="L82" s="5"/>
      <c r="M82" s="5"/>
      <c r="N82" s="5"/>
      <c r="O82" s="5"/>
      <c r="P82" s="5"/>
      <c r="Q82" s="11"/>
      <c r="R82" s="11"/>
      <c r="AH82" s="78" t="s">
        <v>660</v>
      </c>
    </row>
    <row r="83" spans="1:34" ht="16.2" thickBot="1" x14ac:dyDescent="0.25">
      <c r="A83" s="43" t="s">
        <v>534</v>
      </c>
      <c r="B83" s="63"/>
      <c r="C83" s="31"/>
      <c r="D83" s="30"/>
      <c r="E83" s="31"/>
      <c r="F83" s="19">
        <f>SUM(F78,F81)</f>
        <v>0</v>
      </c>
      <c r="G83" s="19">
        <f t="shared" ref="G83:Q83" si="56">SUM(G78,G81)</f>
        <v>0</v>
      </c>
      <c r="H83" s="19">
        <f t="shared" si="56"/>
        <v>0</v>
      </c>
      <c r="I83" s="19">
        <f t="shared" si="56"/>
        <v>0</v>
      </c>
      <c r="J83" s="19">
        <f t="shared" si="56"/>
        <v>0</v>
      </c>
      <c r="K83" s="19">
        <f t="shared" si="56"/>
        <v>0</v>
      </c>
      <c r="L83" s="19">
        <f t="shared" si="56"/>
        <v>0</v>
      </c>
      <c r="M83" s="19">
        <f t="shared" si="56"/>
        <v>0</v>
      </c>
      <c r="N83" s="19">
        <f t="shared" si="56"/>
        <v>0</v>
      </c>
      <c r="O83" s="19">
        <f t="shared" si="56"/>
        <v>0</v>
      </c>
      <c r="P83" s="19">
        <f t="shared" si="56"/>
        <v>0</v>
      </c>
      <c r="Q83" s="19">
        <f t="shared" si="56"/>
        <v>0</v>
      </c>
      <c r="R83" s="19">
        <f>SUM(P83:Q83)</f>
        <v>0</v>
      </c>
      <c r="AH83" s="79" t="s">
        <v>661</v>
      </c>
    </row>
    <row r="84" spans="1:34" ht="16.2" thickTop="1" x14ac:dyDescent="0.3">
      <c r="AH84" s="78" t="s">
        <v>662</v>
      </c>
    </row>
    <row r="85" spans="1:34" ht="15.6" x14ac:dyDescent="0.3">
      <c r="AH85" s="78" t="s">
        <v>663</v>
      </c>
    </row>
    <row r="86" spans="1:34" ht="15.6" x14ac:dyDescent="0.3">
      <c r="AH86" s="78" t="s">
        <v>664</v>
      </c>
    </row>
    <row r="87" spans="1:34" ht="15.6" x14ac:dyDescent="0.3">
      <c r="AH87" s="78" t="s">
        <v>665</v>
      </c>
    </row>
    <row r="88" spans="1:34" ht="15.6" x14ac:dyDescent="0.3">
      <c r="AH88" s="78" t="s">
        <v>666</v>
      </c>
    </row>
    <row r="89" spans="1:34" ht="15.6" x14ac:dyDescent="0.3">
      <c r="AH89" s="78" t="s">
        <v>667</v>
      </c>
    </row>
    <row r="90" spans="1:34" ht="15.6" x14ac:dyDescent="0.3">
      <c r="AH90" s="78" t="s">
        <v>668</v>
      </c>
    </row>
    <row r="91" spans="1:34" ht="15.6" x14ac:dyDescent="0.3">
      <c r="AH91" s="78" t="s">
        <v>669</v>
      </c>
    </row>
    <row r="92" spans="1:34" ht="15.6" x14ac:dyDescent="0.3">
      <c r="AH92" s="78" t="s">
        <v>670</v>
      </c>
    </row>
    <row r="93" spans="1:34" ht="15.6" x14ac:dyDescent="0.3">
      <c r="AH93" s="78" t="s">
        <v>671</v>
      </c>
    </row>
    <row r="94" spans="1:34" ht="15.6" x14ac:dyDescent="0.2">
      <c r="AH94" s="77" t="s">
        <v>672</v>
      </c>
    </row>
    <row r="95" spans="1:34" ht="15.6" x14ac:dyDescent="0.3">
      <c r="AH95" s="80" t="s">
        <v>673</v>
      </c>
    </row>
    <row r="96" spans="1:34" ht="15.6" x14ac:dyDescent="0.3">
      <c r="AH96" s="78" t="s">
        <v>674</v>
      </c>
    </row>
    <row r="97" spans="34:34" ht="15.6" x14ac:dyDescent="0.3">
      <c r="AH97" s="85"/>
    </row>
    <row r="98" spans="34:34" ht="15.6" x14ac:dyDescent="0.3">
      <c r="AH98" s="74" t="s">
        <v>675</v>
      </c>
    </row>
    <row r="99" spans="34:34" ht="15.6" x14ac:dyDescent="0.3">
      <c r="AH99" s="84"/>
    </row>
    <row r="100" spans="34:34" ht="15.6" x14ac:dyDescent="0.2">
      <c r="AH100" s="79" t="s">
        <v>676</v>
      </c>
    </row>
    <row r="101" spans="34:34" ht="15.6" x14ac:dyDescent="0.2">
      <c r="AH101" s="77"/>
    </row>
    <row r="102" spans="34:34" ht="15.6" x14ac:dyDescent="0.2">
      <c r="AH102" s="86" t="s">
        <v>677</v>
      </c>
    </row>
    <row r="103" spans="34:34" ht="15.6" x14ac:dyDescent="0.3">
      <c r="AH103" s="78" t="s">
        <v>678</v>
      </c>
    </row>
    <row r="104" spans="34:34" ht="15.6" x14ac:dyDescent="0.3">
      <c r="AH104" s="78" t="s">
        <v>679</v>
      </c>
    </row>
    <row r="105" spans="34:34" ht="15.6" x14ac:dyDescent="0.3">
      <c r="AH105" s="78" t="s">
        <v>680</v>
      </c>
    </row>
    <row r="106" spans="34:34" ht="15.6" x14ac:dyDescent="0.3">
      <c r="AH106" s="78" t="s">
        <v>681</v>
      </c>
    </row>
    <row r="107" spans="34:34" ht="15.6" x14ac:dyDescent="0.3">
      <c r="AH107" s="78" t="s">
        <v>682</v>
      </c>
    </row>
    <row r="108" spans="34:34" ht="15.6" x14ac:dyDescent="0.2">
      <c r="AH108" s="87" t="s">
        <v>683</v>
      </c>
    </row>
    <row r="109" spans="34:34" ht="15.6" x14ac:dyDescent="0.3">
      <c r="AH109" s="78" t="s">
        <v>684</v>
      </c>
    </row>
    <row r="110" spans="34:34" ht="15.6" x14ac:dyDescent="0.3">
      <c r="AH110" s="78" t="s">
        <v>685</v>
      </c>
    </row>
    <row r="111" spans="34:34" ht="15.6" x14ac:dyDescent="0.3">
      <c r="AH111" s="78" t="s">
        <v>686</v>
      </c>
    </row>
    <row r="112" spans="34:34" ht="15.6" x14ac:dyDescent="0.3">
      <c r="AH112" s="78" t="s">
        <v>687</v>
      </c>
    </row>
    <row r="113" spans="34:34" ht="15.6" x14ac:dyDescent="0.3">
      <c r="AH113" s="78" t="s">
        <v>688</v>
      </c>
    </row>
    <row r="114" spans="34:34" ht="15.6" x14ac:dyDescent="0.3">
      <c r="AH114" s="78" t="s">
        <v>689</v>
      </c>
    </row>
    <row r="115" spans="34:34" ht="15.6" x14ac:dyDescent="0.3">
      <c r="AH115" s="78" t="s">
        <v>690</v>
      </c>
    </row>
    <row r="116" spans="34:34" ht="15.6" x14ac:dyDescent="0.3">
      <c r="AH116" s="78" t="s">
        <v>691</v>
      </c>
    </row>
    <row r="117" spans="34:34" ht="15.6" x14ac:dyDescent="0.3">
      <c r="AH117" s="78" t="s">
        <v>692</v>
      </c>
    </row>
    <row r="118" spans="34:34" ht="15.6" x14ac:dyDescent="0.3">
      <c r="AH118" s="78" t="s">
        <v>693</v>
      </c>
    </row>
    <row r="119" spans="34:34" ht="15.6" x14ac:dyDescent="0.3">
      <c r="AH119" s="78" t="s">
        <v>694</v>
      </c>
    </row>
    <row r="120" spans="34:34" ht="15.6" x14ac:dyDescent="0.3">
      <c r="AH120" s="78" t="s">
        <v>695</v>
      </c>
    </row>
    <row r="121" spans="34:34" ht="15.6" x14ac:dyDescent="0.3">
      <c r="AH121" s="78" t="s">
        <v>696</v>
      </c>
    </row>
    <row r="122" spans="34:34" ht="15.6" x14ac:dyDescent="0.3">
      <c r="AH122" s="88" t="s">
        <v>697</v>
      </c>
    </row>
    <row r="123" spans="34:34" ht="15.6" x14ac:dyDescent="0.3">
      <c r="AH123" s="78" t="s">
        <v>698</v>
      </c>
    </row>
    <row r="124" spans="34:34" ht="15.6" x14ac:dyDescent="0.3">
      <c r="AH124" s="78" t="s">
        <v>699</v>
      </c>
    </row>
    <row r="125" spans="34:34" ht="15.6" x14ac:dyDescent="0.3">
      <c r="AH125" s="78" t="s">
        <v>700</v>
      </c>
    </row>
    <row r="126" spans="34:34" ht="15.6" x14ac:dyDescent="0.3">
      <c r="AH126" s="78" t="s">
        <v>701</v>
      </c>
    </row>
    <row r="127" spans="34:34" ht="15.6" x14ac:dyDescent="0.3">
      <c r="AH127" s="78" t="s">
        <v>702</v>
      </c>
    </row>
    <row r="128" spans="34:34" ht="15.6" x14ac:dyDescent="0.3">
      <c r="AH128" s="78" t="s">
        <v>703</v>
      </c>
    </row>
    <row r="129" spans="34:34" ht="15.6" x14ac:dyDescent="0.3">
      <c r="AH129" s="88" t="s">
        <v>704</v>
      </c>
    </row>
    <row r="130" spans="34:34" ht="15.6" x14ac:dyDescent="0.3">
      <c r="AH130" s="78" t="s">
        <v>705</v>
      </c>
    </row>
    <row r="131" spans="34:34" ht="15.6" x14ac:dyDescent="0.3">
      <c r="AH131" s="78"/>
    </row>
    <row r="132" spans="34:34" ht="15.6" x14ac:dyDescent="0.2">
      <c r="AH132" s="76" t="s">
        <v>706</v>
      </c>
    </row>
    <row r="133" spans="34:34" ht="15.6" x14ac:dyDescent="0.3">
      <c r="AH133" s="78" t="s">
        <v>707</v>
      </c>
    </row>
    <row r="134" spans="34:34" ht="15.6" x14ac:dyDescent="0.3">
      <c r="AH134" s="78" t="s">
        <v>708</v>
      </c>
    </row>
    <row r="135" spans="34:34" ht="15.6" x14ac:dyDescent="0.3">
      <c r="AH135" s="78" t="s">
        <v>709</v>
      </c>
    </row>
    <row r="136" spans="34:34" ht="15.6" x14ac:dyDescent="0.3">
      <c r="AH136" s="78" t="s">
        <v>710</v>
      </c>
    </row>
    <row r="137" spans="34:34" ht="15.6" x14ac:dyDescent="0.3">
      <c r="AH137" s="78" t="s">
        <v>711</v>
      </c>
    </row>
    <row r="138" spans="34:34" ht="15.6" x14ac:dyDescent="0.3">
      <c r="AH138" s="78" t="s">
        <v>712</v>
      </c>
    </row>
    <row r="139" spans="34:34" ht="15.6" x14ac:dyDescent="0.3">
      <c r="AH139" s="78" t="s">
        <v>713</v>
      </c>
    </row>
    <row r="140" spans="34:34" ht="15.6" x14ac:dyDescent="0.3">
      <c r="AH140" s="78" t="s">
        <v>714</v>
      </c>
    </row>
    <row r="141" spans="34:34" ht="15.6" x14ac:dyDescent="0.3">
      <c r="AH141" s="78" t="s">
        <v>715</v>
      </c>
    </row>
    <row r="142" spans="34:34" ht="15.6" x14ac:dyDescent="0.3">
      <c r="AH142" s="78"/>
    </row>
    <row r="143" spans="34:34" ht="15.6" x14ac:dyDescent="0.3">
      <c r="AH143" s="74" t="s">
        <v>716</v>
      </c>
    </row>
    <row r="144" spans="34:34" ht="15.6" x14ac:dyDescent="0.3">
      <c r="AH144" s="78" t="s">
        <v>717</v>
      </c>
    </row>
    <row r="145" spans="34:34" ht="15.6" x14ac:dyDescent="0.3">
      <c r="AH145" s="78" t="s">
        <v>718</v>
      </c>
    </row>
    <row r="146" spans="34:34" ht="15.6" x14ac:dyDescent="0.3">
      <c r="AH146" s="78" t="s">
        <v>719</v>
      </c>
    </row>
    <row r="147" spans="34:34" ht="15.6" x14ac:dyDescent="0.3">
      <c r="AH147" s="78" t="s">
        <v>720</v>
      </c>
    </row>
    <row r="148" spans="34:34" ht="15.6" x14ac:dyDescent="0.3">
      <c r="AH148" s="78" t="s">
        <v>721</v>
      </c>
    </row>
    <row r="149" spans="34:34" ht="15.6" x14ac:dyDescent="0.3">
      <c r="AH149" s="85"/>
    </row>
    <row r="150" spans="34:34" ht="15.6" x14ac:dyDescent="0.3">
      <c r="AH150" s="74" t="s">
        <v>722</v>
      </c>
    </row>
    <row r="151" spans="34:34" ht="15.6" x14ac:dyDescent="0.3">
      <c r="AH151" s="84"/>
    </row>
    <row r="152" spans="34:34" ht="15.6" x14ac:dyDescent="0.2">
      <c r="AH152" s="76" t="s">
        <v>723</v>
      </c>
    </row>
    <row r="153" spans="34:34" ht="15.6" x14ac:dyDescent="0.2">
      <c r="AH153" s="86" t="s">
        <v>724</v>
      </c>
    </row>
    <row r="154" spans="34:34" ht="15.6" x14ac:dyDescent="0.3">
      <c r="AH154" s="78" t="s">
        <v>725</v>
      </c>
    </row>
    <row r="155" spans="34:34" ht="15.6" x14ac:dyDescent="0.3">
      <c r="AH155" s="78" t="s">
        <v>726</v>
      </c>
    </row>
    <row r="156" spans="34:34" ht="15.6" x14ac:dyDescent="0.3">
      <c r="AH156" s="78" t="s">
        <v>727</v>
      </c>
    </row>
    <row r="157" spans="34:34" ht="15.6" x14ac:dyDescent="0.3">
      <c r="AH157" s="78" t="s">
        <v>728</v>
      </c>
    </row>
    <row r="158" spans="34:34" ht="15.6" x14ac:dyDescent="0.3">
      <c r="AH158" s="78" t="s">
        <v>729</v>
      </c>
    </row>
    <row r="159" spans="34:34" ht="15.6" x14ac:dyDescent="0.3">
      <c r="AH159" s="78" t="s">
        <v>730</v>
      </c>
    </row>
    <row r="160" spans="34:34" ht="15.6" x14ac:dyDescent="0.3">
      <c r="AH160" s="78" t="s">
        <v>731</v>
      </c>
    </row>
    <row r="161" spans="1:34" ht="15.6" x14ac:dyDescent="0.3">
      <c r="AH161" s="78" t="s">
        <v>732</v>
      </c>
    </row>
    <row r="162" spans="1:34" ht="15.6" x14ac:dyDescent="0.3">
      <c r="AH162" s="78" t="s">
        <v>733</v>
      </c>
    </row>
    <row r="163" spans="1:34" ht="15.6" x14ac:dyDescent="0.3">
      <c r="AH163" s="78" t="s">
        <v>734</v>
      </c>
    </row>
    <row r="164" spans="1:34" ht="15.6" x14ac:dyDescent="0.3">
      <c r="AH164" s="78" t="s">
        <v>735</v>
      </c>
    </row>
    <row r="165" spans="1:34" ht="15.6" x14ac:dyDescent="0.3">
      <c r="A165" s="66"/>
      <c r="AH165" s="78" t="s">
        <v>736</v>
      </c>
    </row>
    <row r="166" spans="1:34" ht="15.6" x14ac:dyDescent="0.3">
      <c r="A166" s="67" t="s">
        <v>569</v>
      </c>
      <c r="AH166" s="78" t="s">
        <v>737</v>
      </c>
    </row>
    <row r="167" spans="1:34" ht="15.6" x14ac:dyDescent="0.3">
      <c r="A167" s="68" t="s">
        <v>570</v>
      </c>
      <c r="AH167" s="78" t="s">
        <v>738</v>
      </c>
    </row>
    <row r="168" spans="1:34" ht="15.6" x14ac:dyDescent="0.3">
      <c r="A168" s="67" t="s">
        <v>571</v>
      </c>
      <c r="AH168" s="78" t="s">
        <v>739</v>
      </c>
    </row>
    <row r="169" spans="1:34" ht="15.6" x14ac:dyDescent="0.3">
      <c r="A169" s="69" t="s">
        <v>572</v>
      </c>
      <c r="AH169" s="78" t="s">
        <v>740</v>
      </c>
    </row>
    <row r="170" spans="1:34" ht="15.6" x14ac:dyDescent="0.2">
      <c r="A170" s="69" t="s">
        <v>573</v>
      </c>
      <c r="AH170" s="86" t="s">
        <v>741</v>
      </c>
    </row>
    <row r="171" spans="1:34" ht="15.6" x14ac:dyDescent="0.3">
      <c r="A171" s="69" t="s">
        <v>574</v>
      </c>
      <c r="AH171" s="78" t="s">
        <v>742</v>
      </c>
    </row>
    <row r="172" spans="1:34" ht="15.6" x14ac:dyDescent="0.3">
      <c r="A172" s="67" t="s">
        <v>575</v>
      </c>
      <c r="AH172" s="78" t="s">
        <v>743</v>
      </c>
    </row>
    <row r="173" spans="1:34" ht="15.6" x14ac:dyDescent="0.3">
      <c r="A173" s="69" t="s">
        <v>576</v>
      </c>
      <c r="AH173" s="78" t="s">
        <v>744</v>
      </c>
    </row>
    <row r="174" spans="1:34" ht="15.6" x14ac:dyDescent="0.3">
      <c r="A174" s="67" t="s">
        <v>577</v>
      </c>
      <c r="AH174" s="78" t="s">
        <v>745</v>
      </c>
    </row>
    <row r="175" spans="1:34" ht="15.6" x14ac:dyDescent="0.3">
      <c r="A175" s="69" t="s">
        <v>578</v>
      </c>
      <c r="AH175" s="78" t="s">
        <v>746</v>
      </c>
    </row>
    <row r="176" spans="1:34" ht="15.6" x14ac:dyDescent="0.3">
      <c r="AH176" s="78" t="s">
        <v>747</v>
      </c>
    </row>
    <row r="177" spans="1:34" ht="15.6" x14ac:dyDescent="0.3">
      <c r="S177" s="14"/>
      <c r="AH177" s="78" t="s">
        <v>748</v>
      </c>
    </row>
    <row r="178" spans="1:34" ht="15.6" x14ac:dyDescent="0.3">
      <c r="S178" s="14"/>
      <c r="AH178" s="78" t="s">
        <v>749</v>
      </c>
    </row>
    <row r="179" spans="1:34" ht="15.6" x14ac:dyDescent="0.3">
      <c r="S179" s="14"/>
      <c r="AH179" s="78" t="s">
        <v>750</v>
      </c>
    </row>
    <row r="180" spans="1:34" ht="15.6" x14ac:dyDescent="0.3">
      <c r="S180" s="14"/>
      <c r="AH180" s="78" t="s">
        <v>751</v>
      </c>
    </row>
    <row r="181" spans="1:34" ht="15.6" x14ac:dyDescent="0.3">
      <c r="S181" s="14"/>
      <c r="AH181" s="81" t="s">
        <v>752</v>
      </c>
    </row>
    <row r="182" spans="1:34" ht="15.6" x14ac:dyDescent="0.3">
      <c r="S182" s="14"/>
      <c r="AH182" s="81" t="s">
        <v>753</v>
      </c>
    </row>
    <row r="183" spans="1:34" ht="15.6" x14ac:dyDescent="0.3">
      <c r="A183" s="72" t="s">
        <v>581</v>
      </c>
      <c r="B183" s="14"/>
      <c r="C183" s="14"/>
      <c r="D183" s="14"/>
      <c r="E183" s="14"/>
      <c r="S183" s="14"/>
      <c r="AH183" s="81" t="s">
        <v>754</v>
      </c>
    </row>
    <row r="184" spans="1:34" ht="15.6" x14ac:dyDescent="0.3">
      <c r="A184" s="73"/>
      <c r="B184" s="14"/>
      <c r="C184" s="14"/>
      <c r="D184" s="14"/>
      <c r="E184" s="14"/>
      <c r="S184" s="14"/>
      <c r="AH184" s="78" t="s">
        <v>755</v>
      </c>
    </row>
    <row r="185" spans="1:34" ht="15.6" x14ac:dyDescent="0.3">
      <c r="A185" s="73">
        <v>1</v>
      </c>
      <c r="B185" s="14"/>
      <c r="C185" s="14"/>
      <c r="D185" s="14"/>
      <c r="E185" s="14"/>
      <c r="S185" s="14"/>
      <c r="AH185" s="78" t="s">
        <v>756</v>
      </c>
    </row>
    <row r="186" spans="1:34" ht="15.6" x14ac:dyDescent="0.3">
      <c r="A186" s="73">
        <v>2</v>
      </c>
      <c r="B186" s="14"/>
      <c r="C186" s="14"/>
      <c r="D186" s="14"/>
      <c r="E186" s="14"/>
      <c r="S186" s="14"/>
      <c r="AH186" s="78" t="s">
        <v>757</v>
      </c>
    </row>
    <row r="187" spans="1:34" ht="15.6" x14ac:dyDescent="0.3">
      <c r="A187" s="73">
        <v>3</v>
      </c>
      <c r="B187" s="14"/>
      <c r="C187" s="14"/>
      <c r="D187" s="14"/>
      <c r="E187" s="14"/>
      <c r="S187" s="14"/>
      <c r="AH187" s="78" t="s">
        <v>758</v>
      </c>
    </row>
    <row r="188" spans="1:34" ht="15.6" x14ac:dyDescent="0.3">
      <c r="A188" s="73">
        <v>4</v>
      </c>
      <c r="B188" s="14"/>
      <c r="C188" s="14"/>
      <c r="D188" s="14"/>
      <c r="E188" s="14"/>
      <c r="S188" s="14"/>
      <c r="AH188" s="78" t="s">
        <v>759</v>
      </c>
    </row>
    <row r="189" spans="1:34" ht="15.6" x14ac:dyDescent="0.3">
      <c r="A189" s="73">
        <v>5</v>
      </c>
      <c r="B189" s="14"/>
      <c r="C189" s="14"/>
      <c r="D189" s="14"/>
      <c r="E189" s="14"/>
      <c r="S189" s="14"/>
      <c r="AH189" s="78" t="s">
        <v>760</v>
      </c>
    </row>
    <row r="190" spans="1:34" ht="15.6" x14ac:dyDescent="0.3">
      <c r="A190" s="73">
        <v>6</v>
      </c>
      <c r="B190" s="14"/>
      <c r="C190" s="14"/>
      <c r="D190" s="14"/>
      <c r="E190" s="14"/>
      <c r="S190" s="14"/>
      <c r="AH190" s="78" t="s">
        <v>761</v>
      </c>
    </row>
    <row r="191" spans="1:34" ht="15.6" x14ac:dyDescent="0.3">
      <c r="A191" s="73">
        <v>7</v>
      </c>
      <c r="B191" s="14"/>
      <c r="C191" s="14"/>
      <c r="D191" s="14"/>
      <c r="E191" s="14"/>
      <c r="S191" s="14"/>
      <c r="AH191" s="78" t="s">
        <v>762</v>
      </c>
    </row>
    <row r="192" spans="1:34" ht="15.6" x14ac:dyDescent="0.3">
      <c r="A192" s="73">
        <v>8</v>
      </c>
      <c r="B192" s="14"/>
      <c r="C192" s="14"/>
      <c r="D192" s="14"/>
      <c r="E192" s="14"/>
      <c r="S192" s="14"/>
      <c r="AH192" s="78" t="s">
        <v>763</v>
      </c>
    </row>
    <row r="193" spans="1:34" ht="15.6" x14ac:dyDescent="0.3">
      <c r="A193" s="73">
        <v>9</v>
      </c>
      <c r="B193" s="14"/>
      <c r="C193" s="14"/>
      <c r="D193" s="14"/>
      <c r="E193" s="14"/>
      <c r="S193" s="14"/>
      <c r="AH193" s="78" t="s">
        <v>764</v>
      </c>
    </row>
    <row r="194" spans="1:34" ht="15.6" x14ac:dyDescent="0.3">
      <c r="A194" s="73">
        <v>10</v>
      </c>
      <c r="B194" s="14"/>
      <c r="C194" s="14"/>
      <c r="D194" s="14"/>
      <c r="E194" s="14"/>
      <c r="S194" s="14"/>
      <c r="AH194" s="78" t="s">
        <v>765</v>
      </c>
    </row>
    <row r="195" spans="1:34" ht="15.6" x14ac:dyDescent="0.3">
      <c r="A195" s="73">
        <v>11</v>
      </c>
      <c r="B195" s="14"/>
      <c r="C195" s="14"/>
      <c r="D195" s="14"/>
      <c r="E195" s="14"/>
      <c r="S195" s="14"/>
      <c r="AH195" s="78" t="s">
        <v>766</v>
      </c>
    </row>
    <row r="196" spans="1:34" ht="15.6" x14ac:dyDescent="0.3">
      <c r="A196" s="73"/>
      <c r="B196" s="14"/>
      <c r="C196" s="14"/>
      <c r="D196" s="14"/>
      <c r="E196" s="14"/>
      <c r="AH196" s="78" t="s">
        <v>767</v>
      </c>
    </row>
    <row r="197" spans="1:34" ht="15.6" x14ac:dyDescent="0.3">
      <c r="A197" s="72" t="s">
        <v>582</v>
      </c>
      <c r="B197" s="14"/>
      <c r="C197" s="14"/>
      <c r="D197" s="14"/>
      <c r="E197" s="14"/>
      <c r="AH197" s="78" t="s">
        <v>768</v>
      </c>
    </row>
    <row r="198" spans="1:34" ht="15.6" x14ac:dyDescent="0.3">
      <c r="A198" s="73"/>
      <c r="B198" s="14"/>
      <c r="C198" s="14"/>
      <c r="D198" s="14"/>
      <c r="E198" s="14"/>
      <c r="AH198" s="78" t="s">
        <v>769</v>
      </c>
    </row>
    <row r="199" spans="1:34" ht="15.6" x14ac:dyDescent="0.3">
      <c r="A199" s="73">
        <v>12</v>
      </c>
      <c r="B199" s="14"/>
      <c r="C199" s="14"/>
      <c r="D199" s="14"/>
      <c r="E199" s="14"/>
      <c r="AH199" s="78" t="s">
        <v>770</v>
      </c>
    </row>
    <row r="200" spans="1:34" ht="15.6" x14ac:dyDescent="0.3">
      <c r="A200" s="73">
        <v>13</v>
      </c>
      <c r="B200" s="14"/>
      <c r="C200" s="14"/>
      <c r="D200" s="14"/>
      <c r="E200" s="14"/>
      <c r="AH200" s="78" t="s">
        <v>771</v>
      </c>
    </row>
    <row r="201" spans="1:34" ht="15.6" x14ac:dyDescent="0.25">
      <c r="A201" s="73">
        <v>14</v>
      </c>
      <c r="B201" s="14"/>
      <c r="C201" s="14"/>
      <c r="D201" s="14"/>
      <c r="E201" s="14"/>
      <c r="AH201" s="79" t="s">
        <v>772</v>
      </c>
    </row>
    <row r="202" spans="1:34" ht="15.6" x14ac:dyDescent="0.3">
      <c r="A202" s="73">
        <v>15</v>
      </c>
      <c r="AH202" s="78" t="s">
        <v>773</v>
      </c>
    </row>
    <row r="203" spans="1:34" ht="15.6" x14ac:dyDescent="0.3">
      <c r="A203" s="73">
        <v>16</v>
      </c>
      <c r="AH203" s="78" t="s">
        <v>774</v>
      </c>
    </row>
    <row r="204" spans="1:34" ht="15.6" x14ac:dyDescent="0.3">
      <c r="A204" s="73">
        <v>17</v>
      </c>
      <c r="AH204" s="78" t="s">
        <v>775</v>
      </c>
    </row>
    <row r="205" spans="1:34" ht="15.6" x14ac:dyDescent="0.3">
      <c r="A205" s="73">
        <v>18</v>
      </c>
      <c r="AH205" s="78" t="s">
        <v>776</v>
      </c>
    </row>
    <row r="206" spans="1:34" ht="15.6" x14ac:dyDescent="0.3">
      <c r="A206" s="73">
        <v>19</v>
      </c>
      <c r="AH206" s="78" t="s">
        <v>777</v>
      </c>
    </row>
    <row r="207" spans="1:34" ht="15.6" x14ac:dyDescent="0.3">
      <c r="A207" s="72" t="s">
        <v>583</v>
      </c>
      <c r="AH207" s="78" t="s">
        <v>778</v>
      </c>
    </row>
    <row r="208" spans="1:34" ht="15.6" x14ac:dyDescent="0.3">
      <c r="A208" s="73"/>
      <c r="AH208" s="78" t="s">
        <v>779</v>
      </c>
    </row>
    <row r="209" spans="1:34" ht="15.6" x14ac:dyDescent="0.3">
      <c r="A209" s="73">
        <v>1</v>
      </c>
      <c r="AH209" s="78" t="s">
        <v>780</v>
      </c>
    </row>
    <row r="210" spans="1:34" ht="15.6" x14ac:dyDescent="0.3">
      <c r="A210" s="73">
        <v>2</v>
      </c>
      <c r="AH210" s="78" t="s">
        <v>781</v>
      </c>
    </row>
    <row r="211" spans="1:34" ht="15.6" x14ac:dyDescent="0.3">
      <c r="A211" s="14"/>
      <c r="AH211" s="78" t="s">
        <v>782</v>
      </c>
    </row>
    <row r="212" spans="1:34" ht="15.6" x14ac:dyDescent="0.3">
      <c r="AH212" s="78" t="s">
        <v>783</v>
      </c>
    </row>
    <row r="213" spans="1:34" ht="15.6" x14ac:dyDescent="0.3">
      <c r="AH213" s="78" t="s">
        <v>784</v>
      </c>
    </row>
    <row r="214" spans="1:34" ht="15.6" x14ac:dyDescent="0.3">
      <c r="AH214" s="78" t="s">
        <v>785</v>
      </c>
    </row>
    <row r="215" spans="1:34" ht="15.6" x14ac:dyDescent="0.3">
      <c r="AH215" s="78" t="s">
        <v>786</v>
      </c>
    </row>
    <row r="216" spans="1:34" ht="15.6" x14ac:dyDescent="0.3">
      <c r="AH216" s="78" t="s">
        <v>787</v>
      </c>
    </row>
    <row r="217" spans="1:34" ht="15.6" x14ac:dyDescent="0.3">
      <c r="AH217" s="78" t="s">
        <v>788</v>
      </c>
    </row>
    <row r="218" spans="1:34" ht="15.6" x14ac:dyDescent="0.3">
      <c r="AH218" s="78" t="s">
        <v>789</v>
      </c>
    </row>
    <row r="219" spans="1:34" ht="15.6" x14ac:dyDescent="0.3">
      <c r="AH219" s="78" t="s">
        <v>790</v>
      </c>
    </row>
    <row r="220" spans="1:34" ht="15.6" x14ac:dyDescent="0.3">
      <c r="AH220" s="78" t="s">
        <v>791</v>
      </c>
    </row>
    <row r="221" spans="1:34" ht="15.6" x14ac:dyDescent="0.3">
      <c r="AH221" s="78" t="s">
        <v>792</v>
      </c>
    </row>
    <row r="222" spans="1:34" ht="15.6" x14ac:dyDescent="0.3">
      <c r="AH222" s="78" t="s">
        <v>793</v>
      </c>
    </row>
    <row r="223" spans="1:34" ht="15.6" x14ac:dyDescent="0.3">
      <c r="AH223" s="78" t="s">
        <v>794</v>
      </c>
    </row>
    <row r="224" spans="1:34" ht="15.6" x14ac:dyDescent="0.3">
      <c r="AH224" s="78" t="s">
        <v>795</v>
      </c>
    </row>
    <row r="225" spans="34:34" ht="15.6" x14ac:dyDescent="0.3">
      <c r="AH225" s="78" t="s">
        <v>796</v>
      </c>
    </row>
    <row r="226" spans="34:34" ht="15.6" x14ac:dyDescent="0.3">
      <c r="AH226" s="78" t="s">
        <v>797</v>
      </c>
    </row>
    <row r="227" spans="34:34" ht="15.6" x14ac:dyDescent="0.3">
      <c r="AH227" s="78" t="s">
        <v>798</v>
      </c>
    </row>
    <row r="228" spans="34:34" ht="15.6" x14ac:dyDescent="0.3">
      <c r="AH228" s="78" t="s">
        <v>799</v>
      </c>
    </row>
    <row r="229" spans="34:34" ht="15.6" x14ac:dyDescent="0.3">
      <c r="AH229" s="78" t="s">
        <v>800</v>
      </c>
    </row>
    <row r="230" spans="34:34" ht="15.6" x14ac:dyDescent="0.3">
      <c r="AH230" s="78" t="s">
        <v>801</v>
      </c>
    </row>
    <row r="231" spans="34:34" ht="15.6" x14ac:dyDescent="0.3">
      <c r="AH231" s="78" t="s">
        <v>802</v>
      </c>
    </row>
    <row r="232" spans="34:34" ht="15.6" x14ac:dyDescent="0.3">
      <c r="AH232" s="78" t="s">
        <v>803</v>
      </c>
    </row>
    <row r="233" spans="34:34" ht="15.6" x14ac:dyDescent="0.3">
      <c r="AH233" s="78" t="s">
        <v>804</v>
      </c>
    </row>
    <row r="234" spans="34:34" ht="15.6" x14ac:dyDescent="0.3">
      <c r="AH234" s="78" t="s">
        <v>805</v>
      </c>
    </row>
    <row r="235" spans="34:34" ht="15.6" x14ac:dyDescent="0.3">
      <c r="AH235" s="78" t="s">
        <v>806</v>
      </c>
    </row>
    <row r="236" spans="34:34" ht="15.6" x14ac:dyDescent="0.3">
      <c r="AH236" s="78" t="s">
        <v>807</v>
      </c>
    </row>
    <row r="237" spans="34:34" ht="15.6" x14ac:dyDescent="0.3">
      <c r="AH237" s="78" t="s">
        <v>808</v>
      </c>
    </row>
    <row r="238" spans="34:34" ht="15.6" x14ac:dyDescent="0.3">
      <c r="AH238" s="78" t="s">
        <v>809</v>
      </c>
    </row>
    <row r="239" spans="34:34" ht="15.6" x14ac:dyDescent="0.3">
      <c r="AH239" s="78" t="s">
        <v>810</v>
      </c>
    </row>
    <row r="240" spans="34:34" ht="15.6" x14ac:dyDescent="0.3">
      <c r="AH240" s="78" t="s">
        <v>811</v>
      </c>
    </row>
    <row r="241" spans="34:34" ht="15.6" x14ac:dyDescent="0.3">
      <c r="AH241" s="78" t="s">
        <v>812</v>
      </c>
    </row>
    <row r="242" spans="34:34" ht="15.6" x14ac:dyDescent="0.3">
      <c r="AH242" s="78" t="s">
        <v>813</v>
      </c>
    </row>
    <row r="243" spans="34:34" ht="15.6" x14ac:dyDescent="0.3">
      <c r="AH243" s="78" t="s">
        <v>814</v>
      </c>
    </row>
    <row r="244" spans="34:34" ht="15.6" x14ac:dyDescent="0.3">
      <c r="AH244" s="78" t="s">
        <v>815</v>
      </c>
    </row>
    <row r="245" spans="34:34" ht="15.6" x14ac:dyDescent="0.3">
      <c r="AH245" s="89" t="s">
        <v>816</v>
      </c>
    </row>
    <row r="246" spans="34:34" ht="15.6" x14ac:dyDescent="0.3">
      <c r="AH246" s="78" t="s">
        <v>817</v>
      </c>
    </row>
    <row r="247" spans="34:34" ht="15.6" x14ac:dyDescent="0.3">
      <c r="AH247" s="78" t="s">
        <v>818</v>
      </c>
    </row>
    <row r="248" spans="34:34" ht="15.6" x14ac:dyDescent="0.3">
      <c r="AH248" s="78" t="s">
        <v>819</v>
      </c>
    </row>
    <row r="249" spans="34:34" ht="15.6" x14ac:dyDescent="0.3">
      <c r="AH249" s="78" t="s">
        <v>820</v>
      </c>
    </row>
    <row r="250" spans="34:34" ht="15.6" x14ac:dyDescent="0.3">
      <c r="AH250" s="78" t="s">
        <v>821</v>
      </c>
    </row>
    <row r="251" spans="34:34" ht="15.6" x14ac:dyDescent="0.3">
      <c r="AH251" s="78" t="s">
        <v>822</v>
      </c>
    </row>
    <row r="252" spans="34:34" ht="15.6" x14ac:dyDescent="0.3">
      <c r="AH252" s="78" t="s">
        <v>823</v>
      </c>
    </row>
    <row r="253" spans="34:34" ht="15.6" x14ac:dyDescent="0.3">
      <c r="AH253" s="78" t="s">
        <v>824</v>
      </c>
    </row>
    <row r="254" spans="34:34" ht="15.6" x14ac:dyDescent="0.3">
      <c r="AH254" s="78" t="s">
        <v>825</v>
      </c>
    </row>
    <row r="255" spans="34:34" ht="15.6" x14ac:dyDescent="0.3">
      <c r="AH255" s="78" t="s">
        <v>826</v>
      </c>
    </row>
    <row r="256" spans="34:34" ht="15.6" x14ac:dyDescent="0.3">
      <c r="AH256" s="78" t="s">
        <v>827</v>
      </c>
    </row>
    <row r="257" spans="34:34" ht="15.6" x14ac:dyDescent="0.3">
      <c r="AH257" s="85"/>
    </row>
    <row r="258" spans="34:34" ht="15.6" x14ac:dyDescent="0.3">
      <c r="AH258" s="74" t="s">
        <v>828</v>
      </c>
    </row>
    <row r="259" spans="34:34" ht="15.6" x14ac:dyDescent="0.3">
      <c r="AH259" s="84"/>
    </row>
    <row r="260" spans="34:34" ht="15.6" x14ac:dyDescent="0.2">
      <c r="AH260" s="86" t="s">
        <v>829</v>
      </c>
    </row>
    <row r="261" spans="34:34" ht="15.6" x14ac:dyDescent="0.3">
      <c r="AH261" s="84" t="s">
        <v>830</v>
      </c>
    </row>
    <row r="262" spans="34:34" ht="15.6" x14ac:dyDescent="0.3">
      <c r="AH262" s="84" t="s">
        <v>831</v>
      </c>
    </row>
    <row r="263" spans="34:34" ht="15.6" x14ac:dyDescent="0.3">
      <c r="AH263" s="84" t="s">
        <v>832</v>
      </c>
    </row>
    <row r="264" spans="34:34" ht="15.6" x14ac:dyDescent="0.3">
      <c r="AH264" s="84" t="s">
        <v>833</v>
      </c>
    </row>
    <row r="265" spans="34:34" ht="15.6" x14ac:dyDescent="0.3">
      <c r="AH265" s="84" t="s">
        <v>834</v>
      </c>
    </row>
    <row r="266" spans="34:34" ht="15.6" x14ac:dyDescent="0.3">
      <c r="AH266" s="84" t="s">
        <v>835</v>
      </c>
    </row>
    <row r="267" spans="34:34" ht="15.6" x14ac:dyDescent="0.3">
      <c r="AH267" s="84" t="s">
        <v>836</v>
      </c>
    </row>
    <row r="268" spans="34:34" ht="15.6" x14ac:dyDescent="0.3">
      <c r="AH268" s="84" t="s">
        <v>837</v>
      </c>
    </row>
    <row r="269" spans="34:34" ht="15.6" x14ac:dyDescent="0.3">
      <c r="AH269" s="90"/>
    </row>
    <row r="270" spans="34:34" ht="15.6" x14ac:dyDescent="0.3">
      <c r="AH270" s="91" t="s">
        <v>838</v>
      </c>
    </row>
    <row r="271" spans="34:34" ht="15.6" x14ac:dyDescent="0.3">
      <c r="AH271" s="89" t="s">
        <v>839</v>
      </c>
    </row>
    <row r="272" spans="34:34" ht="15.6" x14ac:dyDescent="0.3">
      <c r="AH272" s="84" t="s">
        <v>840</v>
      </c>
    </row>
    <row r="273" spans="34:34" ht="15.6" x14ac:dyDescent="0.3">
      <c r="AH273" s="84" t="s">
        <v>841</v>
      </c>
    </row>
    <row r="274" spans="34:34" ht="15.6" x14ac:dyDescent="0.3">
      <c r="AH274" s="84" t="s">
        <v>842</v>
      </c>
    </row>
    <row r="275" spans="34:34" ht="15.6" x14ac:dyDescent="0.3">
      <c r="AH275" s="84" t="s">
        <v>843</v>
      </c>
    </row>
    <row r="276" spans="34:34" ht="15.6" x14ac:dyDescent="0.3">
      <c r="AH276" s="84" t="s">
        <v>844</v>
      </c>
    </row>
    <row r="277" spans="34:34" ht="15.6" x14ac:dyDescent="0.3">
      <c r="AH277" s="84" t="s">
        <v>845</v>
      </c>
    </row>
    <row r="278" spans="34:34" ht="15.6" x14ac:dyDescent="0.3">
      <c r="AH278" s="84" t="s">
        <v>846</v>
      </c>
    </row>
    <row r="279" spans="34:34" ht="15.6" x14ac:dyDescent="0.3">
      <c r="AH279" s="84" t="s">
        <v>847</v>
      </c>
    </row>
    <row r="280" spans="34:34" ht="15.6" x14ac:dyDescent="0.3">
      <c r="AH280" s="84" t="s">
        <v>848</v>
      </c>
    </row>
    <row r="281" spans="34:34" ht="15.6" x14ac:dyDescent="0.3">
      <c r="AH281" s="84" t="s">
        <v>849</v>
      </c>
    </row>
    <row r="282" spans="34:34" ht="15.6" x14ac:dyDescent="0.2">
      <c r="AH282" s="92" t="s">
        <v>850</v>
      </c>
    </row>
    <row r="283" spans="34:34" ht="15.6" x14ac:dyDescent="0.3">
      <c r="AH283" s="80" t="s">
        <v>851</v>
      </c>
    </row>
    <row r="284" spans="34:34" ht="15.6" x14ac:dyDescent="0.3">
      <c r="AH284" s="78" t="s">
        <v>852</v>
      </c>
    </row>
    <row r="285" spans="34:34" ht="15.6" x14ac:dyDescent="0.3">
      <c r="AH285" s="78" t="s">
        <v>853</v>
      </c>
    </row>
    <row r="286" spans="34:34" ht="15.6" x14ac:dyDescent="0.3">
      <c r="AH286" s="78" t="s">
        <v>854</v>
      </c>
    </row>
    <row r="287" spans="34:34" ht="15.6" x14ac:dyDescent="0.3">
      <c r="AH287" s="78" t="s">
        <v>855</v>
      </c>
    </row>
    <row r="288" spans="34:34" ht="15.6" x14ac:dyDescent="0.3">
      <c r="AH288" s="78" t="s">
        <v>856</v>
      </c>
    </row>
    <row r="289" spans="34:34" ht="15.6" x14ac:dyDescent="0.3">
      <c r="AH289" s="78" t="s">
        <v>857</v>
      </c>
    </row>
    <row r="290" spans="34:34" ht="15.6" x14ac:dyDescent="0.3">
      <c r="AH290" s="78" t="s">
        <v>858</v>
      </c>
    </row>
    <row r="291" spans="34:34" ht="15.6" x14ac:dyDescent="0.3">
      <c r="AH291" s="78" t="s">
        <v>859</v>
      </c>
    </row>
    <row r="292" spans="34:34" ht="15.6" x14ac:dyDescent="0.3">
      <c r="AH292" s="80" t="s">
        <v>860</v>
      </c>
    </row>
    <row r="293" spans="34:34" ht="15.6" x14ac:dyDescent="0.3">
      <c r="AH293" s="78" t="s">
        <v>861</v>
      </c>
    </row>
    <row r="294" spans="34:34" ht="15.6" x14ac:dyDescent="0.3">
      <c r="AH294" s="78" t="s">
        <v>862</v>
      </c>
    </row>
    <row r="295" spans="34:34" ht="15.6" x14ac:dyDescent="0.3">
      <c r="AH295" s="78" t="s">
        <v>863</v>
      </c>
    </row>
    <row r="296" spans="34:34" ht="15.6" x14ac:dyDescent="0.3">
      <c r="AH296" s="78" t="s">
        <v>864</v>
      </c>
    </row>
    <row r="297" spans="34:34" ht="15.6" x14ac:dyDescent="0.3">
      <c r="AH297" s="78" t="s">
        <v>865</v>
      </c>
    </row>
    <row r="298" spans="34:34" ht="15.6" x14ac:dyDescent="0.3">
      <c r="AH298" s="78" t="s">
        <v>866</v>
      </c>
    </row>
    <row r="299" spans="34:34" ht="15.6" x14ac:dyDescent="0.3">
      <c r="AH299" s="78" t="s">
        <v>867</v>
      </c>
    </row>
    <row r="300" spans="34:34" ht="15.6" x14ac:dyDescent="0.3">
      <c r="AH300" s="78" t="s">
        <v>868</v>
      </c>
    </row>
    <row r="301" spans="34:34" ht="15.6" x14ac:dyDescent="0.3">
      <c r="AH301" s="78" t="s">
        <v>869</v>
      </c>
    </row>
    <row r="302" spans="34:34" ht="15.6" x14ac:dyDescent="0.3">
      <c r="AH302" s="88" t="s">
        <v>870</v>
      </c>
    </row>
    <row r="303" spans="34:34" ht="15.6" x14ac:dyDescent="0.3">
      <c r="AH303" s="78" t="s">
        <v>871</v>
      </c>
    </row>
    <row r="304" spans="34:34" ht="15.6" x14ac:dyDescent="0.3">
      <c r="AH304" s="84" t="s">
        <v>872</v>
      </c>
    </row>
    <row r="305" spans="34:34" ht="15.6" x14ac:dyDescent="0.3">
      <c r="AH305" s="84" t="s">
        <v>873</v>
      </c>
    </row>
    <row r="306" spans="34:34" ht="15.6" x14ac:dyDescent="0.3">
      <c r="AH306" s="84" t="s">
        <v>874</v>
      </c>
    </row>
    <row r="307" spans="34:34" ht="15.6" x14ac:dyDescent="0.3">
      <c r="AH307" s="84" t="s">
        <v>875</v>
      </c>
    </row>
    <row r="308" spans="34:34" ht="15.6" x14ac:dyDescent="0.3">
      <c r="AH308" s="84" t="s">
        <v>876</v>
      </c>
    </row>
    <row r="309" spans="34:34" ht="15.6" x14ac:dyDescent="0.3">
      <c r="AH309" s="84" t="s">
        <v>877</v>
      </c>
    </row>
    <row r="310" spans="34:34" ht="15.6" x14ac:dyDescent="0.3">
      <c r="AH310" s="84" t="s">
        <v>878</v>
      </c>
    </row>
    <row r="311" spans="34:34" ht="15.6" x14ac:dyDescent="0.3">
      <c r="AH311" s="84" t="s">
        <v>879</v>
      </c>
    </row>
    <row r="312" spans="34:34" ht="15.6" x14ac:dyDescent="0.3">
      <c r="AH312" s="84" t="s">
        <v>880</v>
      </c>
    </row>
    <row r="313" spans="34:34" ht="15.6" x14ac:dyDescent="0.3">
      <c r="AH313" s="84" t="s">
        <v>881</v>
      </c>
    </row>
    <row r="314" spans="34:34" ht="15.6" x14ac:dyDescent="0.3">
      <c r="AH314" s="84" t="s">
        <v>882</v>
      </c>
    </row>
    <row r="315" spans="34:34" ht="15.6" x14ac:dyDescent="0.3">
      <c r="AH315" s="85"/>
    </row>
    <row r="316" spans="34:34" ht="15.6" x14ac:dyDescent="0.2">
      <c r="AH316" s="79" t="s">
        <v>883</v>
      </c>
    </row>
    <row r="317" spans="34:34" ht="15.6" x14ac:dyDescent="0.2">
      <c r="AH317" s="92" t="s">
        <v>884</v>
      </c>
    </row>
    <row r="318" spans="34:34" ht="15.6" x14ac:dyDescent="0.2">
      <c r="AH318" s="92"/>
    </row>
    <row r="319" spans="34:34" ht="15.6" x14ac:dyDescent="0.3">
      <c r="AH319" s="74" t="s">
        <v>885</v>
      </c>
    </row>
    <row r="320" spans="34:34" ht="15.6" x14ac:dyDescent="0.3">
      <c r="AH320" s="84"/>
    </row>
    <row r="321" spans="34:34" ht="15.6" x14ac:dyDescent="0.3">
      <c r="AH321" s="74" t="s">
        <v>886</v>
      </c>
    </row>
    <row r="322" spans="34:34" ht="15.6" x14ac:dyDescent="0.2">
      <c r="AH322" s="79" t="s">
        <v>887</v>
      </c>
    </row>
    <row r="323" spans="34:34" ht="15.6" x14ac:dyDescent="0.3">
      <c r="AH323" s="78" t="s">
        <v>888</v>
      </c>
    </row>
    <row r="324" spans="34:34" ht="15.6" x14ac:dyDescent="0.2">
      <c r="AH324" s="86" t="s">
        <v>889</v>
      </c>
    </row>
    <row r="325" spans="34:34" ht="15.6" x14ac:dyDescent="0.3">
      <c r="AH325" s="78" t="s">
        <v>890</v>
      </c>
    </row>
    <row r="326" spans="34:34" ht="15.6" x14ac:dyDescent="0.2">
      <c r="AH326" s="86" t="s">
        <v>891</v>
      </c>
    </row>
    <row r="327" spans="34:34" ht="15.6" x14ac:dyDescent="0.3">
      <c r="AH327" s="78" t="s">
        <v>892</v>
      </c>
    </row>
    <row r="328" spans="34:34" ht="15.6" x14ac:dyDescent="0.3">
      <c r="AH328" s="78" t="s">
        <v>893</v>
      </c>
    </row>
    <row r="329" spans="34:34" ht="15.6" x14ac:dyDescent="0.3">
      <c r="AH329" s="78" t="s">
        <v>894</v>
      </c>
    </row>
    <row r="330" spans="34:34" ht="15.6" x14ac:dyDescent="0.3">
      <c r="AH330" s="78" t="s">
        <v>895</v>
      </c>
    </row>
    <row r="331" spans="34:34" ht="15.6" x14ac:dyDescent="0.3">
      <c r="AH331" s="78" t="s">
        <v>896</v>
      </c>
    </row>
    <row r="332" spans="34:34" ht="15.6" x14ac:dyDescent="0.3">
      <c r="AH332" s="78" t="s">
        <v>897</v>
      </c>
    </row>
    <row r="333" spans="34:34" ht="15.6" x14ac:dyDescent="0.3">
      <c r="AH333" s="78" t="s">
        <v>898</v>
      </c>
    </row>
    <row r="334" spans="34:34" ht="15.6" x14ac:dyDescent="0.3">
      <c r="AH334" s="74" t="s">
        <v>899</v>
      </c>
    </row>
    <row r="335" spans="34:34" ht="15.6" x14ac:dyDescent="0.3">
      <c r="AH335" s="78" t="s">
        <v>888</v>
      </c>
    </row>
    <row r="336" spans="34:34" ht="15.6" x14ac:dyDescent="0.3">
      <c r="AH336" s="74" t="s">
        <v>900</v>
      </c>
    </row>
    <row r="337" spans="34:34" ht="15.6" x14ac:dyDescent="0.3">
      <c r="AH337" s="78" t="s">
        <v>901</v>
      </c>
    </row>
    <row r="338" spans="34:34" ht="15.6" x14ac:dyDescent="0.3">
      <c r="AH338" s="78" t="s">
        <v>902</v>
      </c>
    </row>
    <row r="339" spans="34:34" ht="15.6" x14ac:dyDescent="0.3">
      <c r="AH339" s="78" t="s">
        <v>903</v>
      </c>
    </row>
    <row r="340" spans="34:34" ht="15.6" x14ac:dyDescent="0.2">
      <c r="AH340" s="76" t="s">
        <v>904</v>
      </c>
    </row>
    <row r="341" spans="34:34" ht="15.6" x14ac:dyDescent="0.3">
      <c r="AH341" s="78" t="s">
        <v>905</v>
      </c>
    </row>
    <row r="342" spans="34:34" ht="15.6" x14ac:dyDescent="0.3">
      <c r="AH342" s="78" t="s">
        <v>906</v>
      </c>
    </row>
    <row r="343" spans="34:34" ht="15.6" x14ac:dyDescent="0.3">
      <c r="AH343" s="78" t="s">
        <v>907</v>
      </c>
    </row>
    <row r="344" spans="34:34" ht="15.6" x14ac:dyDescent="0.2">
      <c r="AH344" s="86" t="s">
        <v>908</v>
      </c>
    </row>
    <row r="345" spans="34:34" ht="15.6" x14ac:dyDescent="0.3">
      <c r="AH345" s="78" t="s">
        <v>888</v>
      </c>
    </row>
    <row r="346" spans="34:34" ht="15.6" x14ac:dyDescent="0.3">
      <c r="AH346" s="80" t="s">
        <v>909</v>
      </c>
    </row>
    <row r="347" spans="34:34" ht="15.6" x14ac:dyDescent="0.3">
      <c r="AH347" s="78" t="s">
        <v>910</v>
      </c>
    </row>
    <row r="348" spans="34:34" ht="15.6" x14ac:dyDescent="0.3">
      <c r="AH348" s="78" t="s">
        <v>911</v>
      </c>
    </row>
    <row r="349" spans="34:34" ht="15.6" x14ac:dyDescent="0.3">
      <c r="AH349" s="78" t="s">
        <v>912</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U34:X35"/>
    <mergeCell ref="U38:X44"/>
    <mergeCell ref="S29:S31"/>
    <mergeCell ref="P2:Q2"/>
    <mergeCell ref="A1:S1"/>
    <mergeCell ref="S8:S9"/>
    <mergeCell ref="S13:S14"/>
    <mergeCell ref="U27:X27"/>
    <mergeCell ref="U29:X31"/>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AH16">
      <formula1>$N$103:$N$440</formula1>
    </dataValidation>
    <dataValidation type="list" showInputMessage="1" showErrorMessage="1" sqref="S33">
      <formula1>$AH$8:$AH$11</formula1>
    </dataValidation>
    <dataValidation type="list" showInputMessage="1" showErrorMessage="1" sqref="S9 S29:S30">
      <formula1>$AH$15:$AH$349</formula1>
    </dataValidation>
  </dataValidations>
  <pageMargins left="0.52" right="0.3" top="0.53" bottom="0.39" header="0.26" footer="0.28000000000000003"/>
  <pageSetup scale="46" orientation="portrait" horizontalDpi="4294967292" r:id="rId3"/>
  <headerFooter alignWithMargins="0">
    <oddHeader>&amp;C&amp;F</oddHeader>
  </headerFooter>
  <colBreaks count="1" manualBreakCount="1">
    <brk id="19"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22</v>
      </c>
      <c r="I6" s="400">
        <f>(Budget!S8)</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29</v>
      </c>
      <c r="F10" s="400">
        <f>(Budget!S3)</f>
        <v>0</v>
      </c>
      <c r="G10" s="398"/>
      <c r="H10" s="398"/>
      <c r="I10" s="398"/>
      <c r="J10" s="398"/>
      <c r="K10" s="398"/>
      <c r="L10" s="398"/>
      <c r="M10" s="398"/>
      <c r="N10" s="398"/>
      <c r="O10" s="109"/>
      <c r="P10" s="109"/>
      <c r="Q10" s="109"/>
      <c r="R10" s="109"/>
      <c r="S10" s="109"/>
      <c r="T10" s="110" t="s">
        <v>30</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31</v>
      </c>
      <c r="F11" s="408"/>
      <c r="G11" s="408"/>
      <c r="H11" s="408"/>
      <c r="I11" s="408"/>
      <c r="J11" s="408"/>
      <c r="K11" s="408"/>
      <c r="L11" s="408"/>
      <c r="M11" s="408"/>
      <c r="N11" s="408"/>
      <c r="O11" s="109"/>
      <c r="P11" s="109"/>
      <c r="Q11" s="109"/>
      <c r="R11" s="109"/>
      <c r="S11" s="109"/>
      <c r="T11" s="110" t="s">
        <v>32</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33</v>
      </c>
      <c r="F12" s="407">
        <f>(Budget!S5)</f>
        <v>0</v>
      </c>
      <c r="G12" s="408"/>
      <c r="H12" s="408"/>
      <c r="I12" s="408"/>
      <c r="J12" s="408"/>
      <c r="K12" s="408"/>
      <c r="L12" s="408"/>
      <c r="M12" s="408"/>
      <c r="N12" s="408"/>
      <c r="O12" s="109"/>
      <c r="P12" s="109"/>
      <c r="Q12" s="109"/>
      <c r="R12" s="109"/>
      <c r="S12" s="109"/>
      <c r="T12" s="110" t="s">
        <v>34</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913</v>
      </c>
      <c r="B13" s="410"/>
      <c r="C13" s="410"/>
      <c r="D13" s="410"/>
      <c r="E13" s="410"/>
      <c r="F13" s="411">
        <f>(Budget!S29)</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916</v>
      </c>
      <c r="B16" s="399"/>
      <c r="C16" s="399"/>
      <c r="D16" s="399"/>
      <c r="E16" s="399"/>
      <c r="F16" s="400">
        <f>(Budget!S33)</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 customHeight="1" x14ac:dyDescent="0.25">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 customHeight="1" x14ac:dyDescent="0.25">
      <c r="A20" s="133"/>
      <c r="B20" s="109"/>
      <c r="C20" s="109"/>
      <c r="D20" s="110"/>
      <c r="E20" s="110" t="s">
        <v>26</v>
      </c>
      <c r="F20" s="105" t="s">
        <v>44</v>
      </c>
      <c r="G20" s="105"/>
      <c r="H20" s="135"/>
      <c r="I20" s="113"/>
      <c r="J20" s="121" t="s">
        <v>26</v>
      </c>
      <c r="K20" s="105" t="s">
        <v>45</v>
      </c>
      <c r="L20" s="105"/>
      <c r="M20" s="105"/>
      <c r="N20" s="113"/>
      <c r="O20" s="136" t="s">
        <v>46</v>
      </c>
      <c r="P20" s="113"/>
      <c r="Q20" s="135"/>
      <c r="R20" s="401">
        <f>Budget!S17</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 customHeight="1" x14ac:dyDescent="0.25">
      <c r="A21" s="108"/>
      <c r="B21" s="109"/>
      <c r="C21" s="109"/>
      <c r="D21" s="109"/>
      <c r="E21" s="109"/>
      <c r="F21" s="109"/>
      <c r="G21" s="109"/>
      <c r="H21" s="110" t="s">
        <v>22</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 customHeight="1" x14ac:dyDescent="0.25">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 customHeight="1" x14ac:dyDescent="0.25">
      <c r="A23" s="108"/>
      <c r="B23" s="109"/>
      <c r="C23" s="109"/>
      <c r="D23" s="109"/>
      <c r="E23" s="110" t="s">
        <v>53</v>
      </c>
      <c r="F23" s="396"/>
      <c r="G23" s="396"/>
      <c r="H23" s="396"/>
      <c r="I23" s="396"/>
      <c r="J23" s="396"/>
      <c r="K23" s="396"/>
      <c r="L23" s="396"/>
      <c r="M23" s="105"/>
      <c r="N23" s="109"/>
      <c r="O23" s="109"/>
      <c r="P23" s="109"/>
      <c r="Q23" s="109"/>
      <c r="R23" s="109"/>
      <c r="S23" s="109"/>
      <c r="T23" s="110" t="s">
        <v>917</v>
      </c>
      <c r="U23" s="405"/>
      <c r="V23" s="405"/>
      <c r="W23" s="405"/>
      <c r="X23" s="405"/>
      <c r="Y23" s="405"/>
      <c r="Z23" s="406"/>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 customHeight="1" x14ac:dyDescent="0.25">
      <c r="A24" s="108"/>
      <c r="B24" s="109"/>
      <c r="C24" s="109"/>
      <c r="D24" s="109"/>
      <c r="E24" s="110" t="s">
        <v>56</v>
      </c>
      <c r="F24" s="396"/>
      <c r="G24" s="396"/>
      <c r="H24" s="396"/>
      <c r="I24" s="396"/>
      <c r="J24" s="396"/>
      <c r="K24" s="396"/>
      <c r="L24" s="396"/>
      <c r="M24" s="105"/>
      <c r="N24" s="109"/>
      <c r="O24" s="109"/>
      <c r="P24" s="109"/>
      <c r="Q24" s="109"/>
      <c r="R24" s="109"/>
      <c r="S24" s="109"/>
      <c r="T24" s="110" t="s">
        <v>57</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 customHeight="1" x14ac:dyDescent="0.25">
      <c r="A25" s="108"/>
      <c r="B25" s="109"/>
      <c r="C25" s="109"/>
      <c r="D25" s="109"/>
      <c r="E25" s="110" t="s">
        <v>60</v>
      </c>
      <c r="F25" s="396"/>
      <c r="G25" s="396"/>
      <c r="H25" s="396"/>
      <c r="I25" s="396"/>
      <c r="J25" s="396"/>
      <c r="K25" s="396"/>
      <c r="L25" s="396"/>
      <c r="M25" s="105"/>
      <c r="N25" s="109"/>
      <c r="O25" s="109"/>
      <c r="P25" s="109"/>
      <c r="Q25" s="109"/>
      <c r="R25" s="109"/>
      <c r="S25" s="109"/>
      <c r="T25" s="110" t="s">
        <v>61</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 customHeight="1" x14ac:dyDescent="0.25">
      <c r="A26" s="108"/>
      <c r="B26" s="109"/>
      <c r="C26" s="109"/>
      <c r="D26" s="109"/>
      <c r="E26" s="110" t="s">
        <v>64</v>
      </c>
      <c r="F26" s="396"/>
      <c r="G26" s="396"/>
      <c r="H26" s="396"/>
      <c r="I26" s="396"/>
      <c r="J26" s="396"/>
      <c r="K26" s="396"/>
      <c r="L26" s="396"/>
      <c r="M26" s="105"/>
      <c r="N26" s="109"/>
      <c r="O26" s="109"/>
      <c r="P26" s="109"/>
      <c r="Q26" s="109"/>
      <c r="R26" s="109"/>
      <c r="S26" s="109"/>
      <c r="T26" s="110" t="s">
        <v>65</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66</v>
      </c>
      <c r="F27" s="396"/>
      <c r="G27" s="396"/>
      <c r="H27" s="396"/>
      <c r="I27" s="396"/>
      <c r="J27" s="396"/>
      <c r="K27" s="396"/>
      <c r="L27" s="396"/>
      <c r="M27" s="105"/>
      <c r="N27" s="109"/>
      <c r="O27" s="109"/>
      <c r="P27" s="109"/>
      <c r="Q27" s="109"/>
      <c r="R27" s="109"/>
      <c r="S27" s="109"/>
      <c r="T27" s="110" t="s">
        <v>67</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33</v>
      </c>
      <c r="F28" s="396"/>
      <c r="G28" s="396"/>
      <c r="H28" s="396"/>
      <c r="I28" s="396"/>
      <c r="J28" s="396"/>
      <c r="K28" s="396"/>
      <c r="L28" s="396"/>
      <c r="M28" s="105"/>
      <c r="N28" s="109"/>
      <c r="O28" s="109"/>
      <c r="P28" s="109"/>
      <c r="Q28" s="109"/>
      <c r="R28" s="109"/>
      <c r="S28" s="109"/>
      <c r="T28" s="110" t="s">
        <v>68</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69</v>
      </c>
      <c r="F29" s="396"/>
      <c r="G29" s="396"/>
      <c r="H29" s="396"/>
      <c r="I29" s="396"/>
      <c r="J29" s="396"/>
      <c r="K29" s="396"/>
      <c r="L29" s="396"/>
      <c r="M29" s="105"/>
      <c r="N29" s="109"/>
      <c r="O29" s="109"/>
      <c r="P29" s="109"/>
      <c r="Q29" s="109"/>
      <c r="R29" s="109"/>
      <c r="S29" s="109"/>
      <c r="T29" s="110" t="s">
        <v>70</v>
      </c>
      <c r="U29" s="396"/>
      <c r="V29" s="396"/>
      <c r="W29" s="396"/>
      <c r="X29" s="396"/>
      <c r="Y29" s="396"/>
      <c r="Z29" s="397"/>
      <c r="AA29" s="107"/>
      <c r="AB29" s="107"/>
      <c r="AC29" s="107"/>
      <c r="AD29" s="107"/>
      <c r="AE29" s="107"/>
      <c r="AF29" s="107"/>
      <c r="AG29" s="107"/>
      <c r="AH29" s="107"/>
      <c r="AI29" s="107"/>
      <c r="AJ29" s="107"/>
      <c r="AK29" s="107"/>
      <c r="AL29" s="107"/>
      <c r="AM29" s="107"/>
      <c r="AN29" s="107"/>
      <c r="AO29" s="107" t="s">
        <v>38</v>
      </c>
      <c r="AP29" s="107">
        <v>660531</v>
      </c>
    </row>
    <row r="30" spans="1:46" ht="15.9" customHeight="1" x14ac:dyDescent="0.25">
      <c r="A30" s="108"/>
      <c r="B30" s="109"/>
      <c r="C30" s="109"/>
      <c r="D30" s="109"/>
      <c r="E30" s="110" t="s">
        <v>71</v>
      </c>
      <c r="F30" s="396"/>
      <c r="G30" s="396"/>
      <c r="H30" s="396"/>
      <c r="I30" s="396"/>
      <c r="J30" s="396"/>
      <c r="K30" s="396"/>
      <c r="L30" s="396"/>
      <c r="M30" s="105"/>
      <c r="N30" s="109"/>
      <c r="O30" s="109"/>
      <c r="P30" s="109"/>
      <c r="Q30" s="109"/>
      <c r="R30" s="109"/>
      <c r="S30" s="109"/>
      <c r="T30" s="110" t="s">
        <v>72</v>
      </c>
      <c r="U30" s="396"/>
      <c r="V30" s="396"/>
      <c r="W30" s="396"/>
      <c r="X30" s="396"/>
      <c r="Y30" s="396"/>
      <c r="Z30" s="397"/>
      <c r="AA30" s="107"/>
      <c r="AB30" s="107"/>
      <c r="AC30" s="107"/>
      <c r="AD30" s="107"/>
      <c r="AE30" s="107"/>
      <c r="AF30" s="107"/>
      <c r="AG30" s="107"/>
      <c r="AH30" s="107"/>
      <c r="AI30" s="107"/>
      <c r="AJ30" s="107"/>
      <c r="AK30" s="107"/>
      <c r="AL30" s="107"/>
      <c r="AM30" s="107"/>
      <c r="AN30" s="107"/>
      <c r="AO30" s="107" t="s">
        <v>47</v>
      </c>
      <c r="AP30" s="107" t="e">
        <f>#REF!+1</f>
        <v>#REF!</v>
      </c>
    </row>
    <row r="31" spans="1:46" ht="15.9" customHeight="1" x14ac:dyDescent="0.25">
      <c r="A31" s="108"/>
      <c r="B31" s="109"/>
      <c r="C31" s="109"/>
      <c r="D31" s="109"/>
      <c r="E31" s="110" t="s">
        <v>73</v>
      </c>
      <c r="F31" s="396"/>
      <c r="G31" s="396"/>
      <c r="H31" s="396"/>
      <c r="I31" s="396"/>
      <c r="J31" s="396"/>
      <c r="K31" s="396"/>
      <c r="L31" s="396"/>
      <c r="M31" s="105"/>
      <c r="N31" s="109"/>
      <c r="O31" s="138"/>
      <c r="P31" s="138"/>
      <c r="Q31" s="109"/>
      <c r="R31" s="109"/>
      <c r="S31" s="109"/>
      <c r="T31" s="110" t="s">
        <v>546</v>
      </c>
      <c r="U31" s="396"/>
      <c r="V31" s="396"/>
      <c r="W31" s="396"/>
      <c r="X31" s="396"/>
      <c r="Y31" s="396"/>
      <c r="Z31" s="397"/>
      <c r="AA31" s="107"/>
      <c r="AB31" s="107"/>
      <c r="AC31" s="107"/>
      <c r="AD31" s="107"/>
      <c r="AE31" s="107"/>
      <c r="AF31" s="107"/>
      <c r="AG31" s="107"/>
      <c r="AH31" s="107"/>
      <c r="AI31" s="107"/>
      <c r="AJ31" s="107"/>
      <c r="AK31" s="107"/>
      <c r="AL31" s="107"/>
      <c r="AM31" s="107"/>
      <c r="AN31" s="107"/>
      <c r="AO31" s="107" t="s">
        <v>51</v>
      </c>
      <c r="AP31" s="107" t="e">
        <v>#REF!</v>
      </c>
    </row>
    <row r="32" spans="1:46" ht="15.9" customHeight="1" x14ac:dyDescent="0.25">
      <c r="A32" s="108"/>
      <c r="B32" s="109"/>
      <c r="C32" s="109"/>
      <c r="D32" s="109"/>
      <c r="E32" s="110" t="s">
        <v>74</v>
      </c>
      <c r="F32" s="396"/>
      <c r="G32" s="396"/>
      <c r="H32" s="396"/>
      <c r="I32" s="396"/>
      <c r="J32" s="396"/>
      <c r="K32" s="396"/>
      <c r="L32" s="396"/>
      <c r="M32" s="105"/>
      <c r="N32" s="109"/>
      <c r="O32" s="109"/>
      <c r="P32" s="109"/>
      <c r="Q32" s="138"/>
      <c r="R32" s="138"/>
      <c r="S32" s="138"/>
      <c r="T32" s="139" t="s">
        <v>547</v>
      </c>
      <c r="U32" s="396"/>
      <c r="V32" s="396"/>
      <c r="W32" s="396"/>
      <c r="X32" s="396"/>
      <c r="Y32" s="396"/>
      <c r="Z32" s="397"/>
      <c r="AA32" s="107"/>
      <c r="AB32" s="107"/>
      <c r="AC32" s="107"/>
      <c r="AD32" s="107"/>
      <c r="AE32" s="107"/>
      <c r="AF32" s="107"/>
      <c r="AG32" s="107"/>
      <c r="AH32" s="107"/>
      <c r="AI32" s="107"/>
      <c r="AJ32" s="107"/>
      <c r="AK32" s="107"/>
      <c r="AL32" s="107"/>
      <c r="AM32" s="107"/>
      <c r="AN32" s="107"/>
      <c r="AO32" s="107" t="s">
        <v>54</v>
      </c>
      <c r="AP32" s="107" t="e">
        <v>#REF!</v>
      </c>
    </row>
    <row r="33" spans="1:42" ht="15.9" customHeight="1" x14ac:dyDescent="0.25">
      <c r="A33" s="140"/>
      <c r="B33" s="138"/>
      <c r="C33" s="138"/>
      <c r="D33" s="138"/>
      <c r="E33" s="139" t="s">
        <v>548</v>
      </c>
      <c r="F33" s="396"/>
      <c r="G33" s="396"/>
      <c r="H33" s="396"/>
      <c r="I33" s="396"/>
      <c r="J33" s="396"/>
      <c r="K33" s="396"/>
      <c r="L33" s="396"/>
      <c r="M33" s="105"/>
      <c r="N33" s="109"/>
      <c r="O33" s="109"/>
      <c r="P33" s="109"/>
      <c r="Q33" s="109"/>
      <c r="R33" s="109"/>
      <c r="S33" s="109"/>
      <c r="T33" s="110" t="s">
        <v>75</v>
      </c>
      <c r="U33" s="396"/>
      <c r="V33" s="396"/>
      <c r="W33" s="396"/>
      <c r="X33" s="396"/>
      <c r="Y33" s="396"/>
      <c r="Z33" s="397"/>
      <c r="AA33" s="107"/>
      <c r="AB33" s="107"/>
      <c r="AC33" s="107"/>
      <c r="AD33" s="107"/>
      <c r="AE33" s="107"/>
      <c r="AF33" s="107"/>
      <c r="AG33" s="107"/>
      <c r="AH33" s="107"/>
      <c r="AI33" s="107"/>
      <c r="AJ33" s="107"/>
      <c r="AK33" s="107"/>
      <c r="AL33" s="107"/>
      <c r="AM33" s="107"/>
      <c r="AN33" s="107"/>
      <c r="AO33" s="107" t="s">
        <v>58</v>
      </c>
      <c r="AP33" s="107" t="e">
        <v>#REF!</v>
      </c>
    </row>
    <row r="34" spans="1:42" ht="15.9" customHeight="1" x14ac:dyDescent="0.25">
      <c r="A34" s="108"/>
      <c r="B34" s="109"/>
      <c r="C34" s="109"/>
      <c r="D34" s="109"/>
      <c r="E34" s="110" t="s">
        <v>76</v>
      </c>
      <c r="F34" s="396"/>
      <c r="G34" s="396"/>
      <c r="H34" s="396"/>
      <c r="I34" s="396"/>
      <c r="J34" s="396"/>
      <c r="K34" s="396"/>
      <c r="L34" s="396"/>
      <c r="M34" s="105"/>
      <c r="N34" s="109"/>
      <c r="O34" s="109"/>
      <c r="P34" s="109"/>
      <c r="Q34" s="109"/>
      <c r="R34" s="109"/>
      <c r="S34" s="109"/>
      <c r="T34" s="110" t="s">
        <v>77</v>
      </c>
      <c r="U34" s="396"/>
      <c r="V34" s="396"/>
      <c r="W34" s="396"/>
      <c r="X34" s="396"/>
      <c r="Y34" s="396"/>
      <c r="Z34" s="397"/>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78</v>
      </c>
      <c r="H36" s="109"/>
      <c r="I36" s="110" t="s">
        <v>79</v>
      </c>
      <c r="J36" s="398"/>
      <c r="K36" s="398"/>
      <c r="L36" s="142" t="s">
        <v>80</v>
      </c>
      <c r="M36" s="398"/>
      <c r="N36" s="398"/>
      <c r="O36" s="142" t="s">
        <v>81</v>
      </c>
      <c r="P36" s="398"/>
      <c r="Q36" s="398"/>
      <c r="R36" s="142" t="s">
        <v>82</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 customHeight="1" x14ac:dyDescent="0.3">
      <c r="A39" s="148" t="s">
        <v>84</v>
      </c>
      <c r="B39" s="105"/>
      <c r="C39" s="109"/>
      <c r="D39" s="109"/>
      <c r="E39" s="109"/>
      <c r="F39" s="109"/>
      <c r="G39" s="109"/>
      <c r="H39" s="110" t="s">
        <v>85</v>
      </c>
      <c r="I39" s="105"/>
      <c r="J39" s="116"/>
      <c r="K39" s="380"/>
      <c r="L39" s="380"/>
      <c r="M39" s="380"/>
      <c r="N39" s="380"/>
      <c r="O39" s="380"/>
      <c r="P39" s="380"/>
      <c r="Q39" s="380"/>
      <c r="R39" s="380"/>
      <c r="S39" s="380"/>
      <c r="T39" s="105"/>
      <c r="U39" s="110" t="s">
        <v>86</v>
      </c>
      <c r="V39" s="391"/>
      <c r="W39" s="391"/>
      <c r="X39" s="391"/>
      <c r="Y39" s="391"/>
      <c r="Z39" s="392"/>
    </row>
    <row r="40" spans="1:42" ht="15.9" customHeight="1" x14ac:dyDescent="0.3">
      <c r="A40" s="148" t="s">
        <v>87</v>
      </c>
      <c r="B40" s="105"/>
      <c r="C40" s="109"/>
      <c r="D40" s="109"/>
      <c r="E40" s="109"/>
      <c r="F40" s="109"/>
      <c r="G40" s="109"/>
      <c r="H40" s="110" t="s">
        <v>88</v>
      </c>
      <c r="I40" s="116"/>
      <c r="J40" s="116"/>
      <c r="K40" s="370"/>
      <c r="L40" s="370"/>
      <c r="M40" s="370"/>
      <c r="N40" s="370"/>
      <c r="O40" s="370"/>
      <c r="P40" s="370"/>
      <c r="Q40" s="370"/>
      <c r="R40" s="370"/>
      <c r="S40" s="370"/>
      <c r="T40" s="105"/>
      <c r="U40" s="110" t="s">
        <v>86</v>
      </c>
      <c r="V40" s="386"/>
      <c r="W40" s="386"/>
      <c r="X40" s="386"/>
      <c r="Y40" s="386"/>
      <c r="Z40" s="387"/>
    </row>
    <row r="41" spans="1:42" ht="15.9" customHeight="1" x14ac:dyDescent="0.3">
      <c r="A41" s="148" t="s">
        <v>89</v>
      </c>
      <c r="B41" s="105"/>
      <c r="C41" s="109"/>
      <c r="D41" s="105"/>
      <c r="E41" s="109"/>
      <c r="F41" s="105"/>
      <c r="G41" s="105"/>
      <c r="H41" s="105"/>
      <c r="I41" s="105"/>
      <c r="J41" s="110" t="s">
        <v>90</v>
      </c>
      <c r="K41" s="393"/>
      <c r="L41" s="393"/>
      <c r="M41" s="393"/>
      <c r="N41" s="393"/>
      <c r="O41" s="393"/>
      <c r="P41" s="393"/>
      <c r="Q41" s="393"/>
      <c r="R41" s="393"/>
      <c r="S41" s="393"/>
      <c r="T41" s="105"/>
      <c r="U41" s="110" t="s">
        <v>86</v>
      </c>
      <c r="V41" s="394"/>
      <c r="W41" s="394"/>
      <c r="X41" s="394"/>
      <c r="Y41" s="394"/>
      <c r="Z41" s="395"/>
    </row>
    <row r="42" spans="1:42" ht="15.9" customHeight="1" x14ac:dyDescent="0.3">
      <c r="A42" s="148" t="s">
        <v>91</v>
      </c>
      <c r="B42" s="105"/>
      <c r="C42" s="109"/>
      <c r="D42" s="109"/>
      <c r="E42" s="109"/>
      <c r="F42" s="109"/>
      <c r="G42" s="109"/>
      <c r="H42" s="110" t="s">
        <v>92</v>
      </c>
      <c r="I42" s="105"/>
      <c r="J42" s="105"/>
      <c r="K42" s="370"/>
      <c r="L42" s="370"/>
      <c r="M42" s="370"/>
      <c r="N42" s="370"/>
      <c r="O42" s="370"/>
      <c r="P42" s="370"/>
      <c r="Q42" s="370"/>
      <c r="R42" s="370"/>
      <c r="S42" s="370"/>
      <c r="T42" s="105"/>
      <c r="U42" s="110" t="s">
        <v>86</v>
      </c>
      <c r="V42" s="386"/>
      <c r="W42" s="386"/>
      <c r="X42" s="386"/>
      <c r="Y42" s="386"/>
      <c r="Z42" s="387"/>
    </row>
    <row r="43" spans="1:42" ht="15.9" customHeight="1" x14ac:dyDescent="0.3">
      <c r="A43" s="148" t="s">
        <v>93</v>
      </c>
      <c r="B43" s="105"/>
      <c r="C43" s="109"/>
      <c r="D43" s="109"/>
      <c r="E43" s="109"/>
      <c r="F43" s="109"/>
      <c r="G43" s="109"/>
      <c r="H43" s="110" t="s">
        <v>94</v>
      </c>
      <c r="I43" s="105"/>
      <c r="J43" s="105"/>
      <c r="K43" s="370"/>
      <c r="L43" s="370"/>
      <c r="M43" s="370"/>
      <c r="N43" s="370"/>
      <c r="O43" s="370"/>
      <c r="P43" s="370"/>
      <c r="Q43" s="370"/>
      <c r="R43" s="370"/>
      <c r="S43" s="370"/>
      <c r="T43" s="105"/>
      <c r="U43" s="110" t="s">
        <v>86</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95</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96</v>
      </c>
      <c r="E46" s="380"/>
      <c r="F46" s="380"/>
      <c r="G46" s="380"/>
      <c r="H46" s="380"/>
      <c r="I46" s="380"/>
      <c r="J46" s="380"/>
      <c r="K46" s="380"/>
      <c r="L46" s="380"/>
      <c r="M46" s="380"/>
      <c r="N46" s="380"/>
      <c r="O46" s="380"/>
      <c r="P46" s="380"/>
      <c r="Q46" s="109"/>
      <c r="R46" s="109"/>
      <c r="S46" s="109"/>
      <c r="T46" s="113"/>
      <c r="U46" s="110" t="s">
        <v>97</v>
      </c>
      <c r="V46" s="380"/>
      <c r="W46" s="380"/>
      <c r="X46" s="380"/>
      <c r="Y46" s="380"/>
      <c r="Z46" s="381"/>
    </row>
    <row r="47" spans="1:42" ht="15.9" customHeight="1" x14ac:dyDescent="0.3">
      <c r="A47" s="104"/>
      <c r="B47" s="154"/>
      <c r="C47" s="109"/>
      <c r="D47" s="110" t="s">
        <v>116</v>
      </c>
      <c r="E47" s="382"/>
      <c r="F47" s="382"/>
      <c r="G47" s="382"/>
      <c r="H47" s="382"/>
      <c r="I47" s="382"/>
      <c r="J47" s="382"/>
      <c r="K47" s="382"/>
      <c r="L47" s="382"/>
      <c r="M47" s="382"/>
      <c r="N47" s="382"/>
      <c r="O47" s="382"/>
      <c r="P47" s="382"/>
      <c r="Q47" s="109"/>
      <c r="R47" s="109"/>
      <c r="S47" s="109"/>
      <c r="T47" s="113"/>
      <c r="U47" s="110" t="s">
        <v>98</v>
      </c>
      <c r="V47" s="383"/>
      <c r="W47" s="383"/>
      <c r="X47" s="383"/>
      <c r="Y47" s="383"/>
      <c r="Z47" s="384"/>
    </row>
    <row r="48" spans="1:42" ht="15.9" customHeight="1" x14ac:dyDescent="0.3">
      <c r="A48" s="151" t="s">
        <v>117</v>
      </c>
      <c r="B48" s="135"/>
      <c r="C48" s="135"/>
      <c r="D48" s="135"/>
      <c r="E48" s="385"/>
      <c r="F48" s="385"/>
      <c r="G48" s="385"/>
      <c r="H48" s="385"/>
      <c r="I48" s="385"/>
      <c r="J48" s="385"/>
      <c r="K48" s="385"/>
      <c r="L48" s="385"/>
      <c r="M48" s="385"/>
      <c r="N48" s="385"/>
      <c r="O48" s="385"/>
      <c r="P48" s="385"/>
      <c r="Q48" s="109"/>
      <c r="R48" s="109"/>
      <c r="S48" s="109"/>
      <c r="T48" s="113"/>
      <c r="U48" s="110" t="s">
        <v>100</v>
      </c>
      <c r="V48" s="383"/>
      <c r="W48" s="383"/>
      <c r="X48" s="383"/>
      <c r="Y48" s="383"/>
      <c r="Z48" s="384"/>
    </row>
    <row r="49" spans="1:26" ht="15.9" customHeight="1" x14ac:dyDescent="0.3">
      <c r="A49" s="104"/>
      <c r="B49" s="113"/>
      <c r="C49" s="155"/>
      <c r="D49" s="110" t="s">
        <v>99</v>
      </c>
      <c r="E49" s="375"/>
      <c r="F49" s="375"/>
      <c r="G49" s="375"/>
      <c r="H49" s="375"/>
      <c r="I49" s="375"/>
      <c r="J49" s="375"/>
      <c r="K49" s="375"/>
      <c r="L49" s="375"/>
      <c r="M49" s="375"/>
      <c r="N49" s="375"/>
      <c r="O49" s="375"/>
      <c r="P49" s="375"/>
      <c r="Q49" s="109"/>
      <c r="R49" s="109"/>
      <c r="S49" s="109"/>
      <c r="T49" s="113"/>
      <c r="U49" s="110" t="s">
        <v>102</v>
      </c>
      <c r="V49" s="375"/>
      <c r="W49" s="375"/>
      <c r="X49" s="375"/>
      <c r="Y49" s="375"/>
      <c r="Z49" s="376"/>
    </row>
    <row r="50" spans="1:26" ht="15.9" customHeight="1" x14ac:dyDescent="0.3">
      <c r="A50" s="104"/>
      <c r="B50" s="113"/>
      <c r="C50" s="155"/>
      <c r="D50" s="110" t="s">
        <v>101</v>
      </c>
      <c r="E50" s="375"/>
      <c r="F50" s="375"/>
      <c r="G50" s="375"/>
      <c r="H50" s="375"/>
      <c r="I50" s="375"/>
      <c r="J50" s="375"/>
      <c r="K50" s="375"/>
      <c r="L50" s="375"/>
      <c r="M50" s="375"/>
      <c r="N50" s="375"/>
      <c r="O50" s="375"/>
      <c r="P50" s="375"/>
      <c r="Q50" s="109"/>
      <c r="R50" s="109"/>
      <c r="S50" s="109"/>
      <c r="T50" s="113"/>
      <c r="U50" s="110" t="s">
        <v>103</v>
      </c>
      <c r="V50" s="370"/>
      <c r="W50" s="370"/>
      <c r="X50" s="370"/>
      <c r="Y50" s="370"/>
      <c r="Z50" s="377"/>
    </row>
    <row r="51" spans="1:26" ht="15.9" customHeight="1" x14ac:dyDescent="0.3">
      <c r="A51" s="104"/>
      <c r="B51" s="113"/>
      <c r="C51" s="155"/>
      <c r="D51" s="110" t="s">
        <v>33</v>
      </c>
      <c r="E51" s="370"/>
      <c r="F51" s="370"/>
      <c r="G51" s="370"/>
      <c r="H51" s="370"/>
      <c r="I51" s="370"/>
      <c r="J51" s="370"/>
      <c r="K51" s="370"/>
      <c r="L51" s="370"/>
      <c r="M51" s="370"/>
      <c r="N51" s="370"/>
      <c r="O51" s="370"/>
      <c r="P51" s="370"/>
      <c r="Q51" s="109"/>
      <c r="R51" s="109"/>
      <c r="S51" s="109"/>
      <c r="T51" s="113"/>
      <c r="U51" s="110" t="s">
        <v>105</v>
      </c>
      <c r="V51" s="378"/>
      <c r="W51" s="378"/>
      <c r="X51" s="378"/>
      <c r="Y51" s="378"/>
      <c r="Z51" s="379"/>
    </row>
    <row r="52" spans="1:26" ht="15.9" customHeight="1" x14ac:dyDescent="0.3">
      <c r="A52" s="141"/>
      <c r="B52" s="113"/>
      <c r="C52" s="155"/>
      <c r="D52" s="110" t="s">
        <v>104</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106</v>
      </c>
      <c r="F53" s="113"/>
      <c r="G53" s="113"/>
      <c r="H53" s="371">
        <f>SUM(Budget!F83)</f>
        <v>0</v>
      </c>
      <c r="I53" s="372"/>
      <c r="J53" s="372"/>
      <c r="K53" s="113"/>
      <c r="L53" s="113" t="s">
        <v>107</v>
      </c>
      <c r="M53" s="113"/>
      <c r="N53" s="371">
        <f>SUM(Budget!K83)</f>
        <v>0</v>
      </c>
      <c r="O53" s="372"/>
      <c r="P53" s="372"/>
      <c r="Q53" s="113"/>
      <c r="R53" s="113" t="s">
        <v>108</v>
      </c>
      <c r="S53" s="113"/>
      <c r="T53" s="373">
        <f>SUM(Budget!F81)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109</v>
      </c>
      <c r="B68" s="163"/>
      <c r="C68" s="164"/>
      <c r="D68" s="164"/>
      <c r="E68" s="164"/>
      <c r="F68" s="164"/>
      <c r="M68" s="165" t="s">
        <v>83</v>
      </c>
      <c r="V68" s="165" t="s">
        <v>110</v>
      </c>
    </row>
    <row r="69" spans="1:22" x14ac:dyDescent="0.25">
      <c r="A69" s="163"/>
      <c r="B69" s="163"/>
      <c r="C69" s="164"/>
      <c r="D69" s="164"/>
      <c r="E69" s="164"/>
      <c r="F69" s="164"/>
    </row>
    <row r="70" spans="1:22" x14ac:dyDescent="0.25">
      <c r="A70" s="166" t="s">
        <v>118</v>
      </c>
      <c r="B70" s="164"/>
      <c r="C70" s="164"/>
      <c r="D70" s="164"/>
      <c r="E70" s="164"/>
      <c r="F70" s="164"/>
      <c r="M70" s="351" t="s">
        <v>947</v>
      </c>
      <c r="V70" s="167" t="s">
        <v>111</v>
      </c>
    </row>
    <row r="71" spans="1:22" x14ac:dyDescent="0.25">
      <c r="A71" s="166" t="s">
        <v>119</v>
      </c>
      <c r="B71" s="164"/>
      <c r="C71" s="164"/>
      <c r="D71" s="164"/>
      <c r="E71" s="164"/>
      <c r="F71" s="164"/>
      <c r="M71" s="351" t="s">
        <v>545</v>
      </c>
      <c r="V71" s="167" t="s">
        <v>112</v>
      </c>
    </row>
    <row r="72" spans="1:22" x14ac:dyDescent="0.25">
      <c r="A72" s="166" t="s">
        <v>120</v>
      </c>
      <c r="B72" s="164"/>
      <c r="C72" s="164"/>
      <c r="D72" s="164"/>
      <c r="E72" s="164"/>
      <c r="F72" s="164"/>
      <c r="M72" s="351" t="s">
        <v>945</v>
      </c>
      <c r="V72" s="167" t="s">
        <v>113</v>
      </c>
    </row>
    <row r="73" spans="1:22" x14ac:dyDescent="0.25">
      <c r="A73" s="166" t="s">
        <v>121</v>
      </c>
      <c r="B73" s="164"/>
      <c r="C73" s="164"/>
      <c r="D73" s="164"/>
      <c r="E73" s="164"/>
      <c r="F73" s="164"/>
      <c r="M73" s="351" t="s">
        <v>948</v>
      </c>
      <c r="V73" s="167" t="s">
        <v>114</v>
      </c>
    </row>
    <row r="74" spans="1:22" x14ac:dyDescent="0.25">
      <c r="A74" s="166" t="s">
        <v>122</v>
      </c>
      <c r="B74" s="164"/>
      <c r="C74" s="164"/>
      <c r="D74" s="164"/>
      <c r="E74" s="164"/>
      <c r="F74" s="164"/>
      <c r="M74" s="351" t="s">
        <v>949</v>
      </c>
      <c r="V74" s="167" t="s">
        <v>115</v>
      </c>
    </row>
    <row r="75" spans="1:22" x14ac:dyDescent="0.25">
      <c r="A75" s="166" t="s">
        <v>123</v>
      </c>
      <c r="B75" s="164"/>
      <c r="C75" s="164"/>
      <c r="D75" s="164"/>
      <c r="E75" s="164"/>
      <c r="F75" s="164"/>
      <c r="M75" s="351" t="s">
        <v>950</v>
      </c>
    </row>
    <row r="76" spans="1:22" x14ac:dyDescent="0.25">
      <c r="A76" s="166" t="s">
        <v>124</v>
      </c>
      <c r="B76" s="164"/>
      <c r="C76" s="164"/>
      <c r="D76" s="164"/>
      <c r="E76" s="164"/>
      <c r="F76" s="164"/>
      <c r="M76" s="349"/>
    </row>
    <row r="77" spans="1:22" x14ac:dyDescent="0.25">
      <c r="A77" s="166" t="s">
        <v>125</v>
      </c>
      <c r="B77" s="164"/>
      <c r="C77" s="164"/>
      <c r="D77" s="164"/>
      <c r="E77" s="164"/>
      <c r="F77" s="164"/>
      <c r="M77" s="168" t="s">
        <v>519</v>
      </c>
    </row>
    <row r="78" spans="1:22" x14ac:dyDescent="0.25">
      <c r="A78" s="166" t="s">
        <v>126</v>
      </c>
      <c r="B78" s="164"/>
      <c r="C78" s="164"/>
      <c r="D78" s="164"/>
      <c r="E78" s="164"/>
      <c r="F78" s="164"/>
    </row>
    <row r="79" spans="1:22" x14ac:dyDescent="0.25">
      <c r="A79" s="166" t="s">
        <v>127</v>
      </c>
      <c r="B79" s="164"/>
      <c r="C79" s="164"/>
      <c r="D79" s="164"/>
      <c r="E79" s="164"/>
      <c r="F79" s="164"/>
      <c r="M79" s="96" t="s">
        <v>520</v>
      </c>
    </row>
    <row r="80" spans="1:22" ht="13.8" x14ac:dyDescent="0.3">
      <c r="A80" s="166" t="s">
        <v>128</v>
      </c>
      <c r="B80" s="164"/>
      <c r="C80" s="164"/>
      <c r="D80" s="164"/>
      <c r="E80" s="164"/>
      <c r="F80" s="164"/>
      <c r="M80" s="96" t="s">
        <v>521</v>
      </c>
      <c r="P80" s="169"/>
      <c r="Q80" s="162"/>
    </row>
    <row r="81" spans="1:35" ht="13.8" x14ac:dyDescent="0.3">
      <c r="A81" s="166" t="s">
        <v>129</v>
      </c>
      <c r="B81" s="164"/>
      <c r="C81" s="164"/>
      <c r="D81" s="164"/>
      <c r="E81" s="164"/>
      <c r="F81" s="164"/>
      <c r="M81" s="96" t="s">
        <v>522</v>
      </c>
      <c r="O81" s="170"/>
      <c r="P81" s="171"/>
      <c r="Q81" s="162"/>
    </row>
    <row r="82" spans="1:35" ht="13.8" x14ac:dyDescent="0.3">
      <c r="A82" s="166" t="s">
        <v>130</v>
      </c>
      <c r="B82" s="164"/>
      <c r="C82" s="164"/>
      <c r="D82" s="164"/>
      <c r="E82" s="164"/>
      <c r="F82" s="164"/>
      <c r="M82" s="96" t="s">
        <v>523</v>
      </c>
      <c r="O82" s="170"/>
      <c r="P82" s="171"/>
      <c r="Q82" s="162"/>
    </row>
    <row r="83" spans="1:35" ht="13.8" x14ac:dyDescent="0.3">
      <c r="A83" s="166" t="s">
        <v>131</v>
      </c>
      <c r="B83" s="164"/>
      <c r="C83" s="164"/>
      <c r="D83" s="164"/>
      <c r="E83" s="164"/>
      <c r="F83" s="164"/>
      <c r="M83" s="96" t="s">
        <v>524</v>
      </c>
      <c r="O83" s="170"/>
      <c r="P83" s="171"/>
      <c r="Q83" s="162"/>
    </row>
    <row r="84" spans="1:35" ht="13.8" x14ac:dyDescent="0.3">
      <c r="A84" s="166" t="s">
        <v>132</v>
      </c>
      <c r="B84" s="164"/>
      <c r="C84" s="164"/>
      <c r="D84" s="164"/>
      <c r="E84" s="164"/>
      <c r="F84" s="164"/>
      <c r="M84" s="96" t="s">
        <v>525</v>
      </c>
      <c r="O84" s="170"/>
      <c r="P84" s="171"/>
      <c r="Q84" s="162"/>
    </row>
    <row r="85" spans="1:35" ht="13.8" x14ac:dyDescent="0.3">
      <c r="A85" s="166" t="s">
        <v>133</v>
      </c>
      <c r="B85" s="164"/>
      <c r="C85" s="164"/>
      <c r="D85" s="164"/>
      <c r="E85" s="164"/>
      <c r="F85" s="164"/>
      <c r="M85" s="96" t="s">
        <v>526</v>
      </c>
      <c r="O85" s="170"/>
      <c r="P85" s="171"/>
      <c r="Q85" s="162"/>
    </row>
    <row r="86" spans="1:35" ht="13.8" x14ac:dyDescent="0.3">
      <c r="A86" s="166" t="s">
        <v>134</v>
      </c>
      <c r="B86" s="164"/>
      <c r="C86" s="164"/>
      <c r="D86" s="164"/>
      <c r="E86" s="164"/>
      <c r="F86" s="164"/>
      <c r="M86" s="96" t="s">
        <v>527</v>
      </c>
      <c r="O86" s="170"/>
      <c r="P86" s="171"/>
      <c r="Q86" s="162"/>
    </row>
    <row r="87" spans="1:35" ht="13.8" x14ac:dyDescent="0.3">
      <c r="A87" s="166" t="s">
        <v>135</v>
      </c>
      <c r="B87" s="164"/>
      <c r="C87" s="164"/>
      <c r="D87" s="164"/>
      <c r="E87" s="164"/>
      <c r="F87" s="164"/>
      <c r="M87" s="96" t="s">
        <v>528</v>
      </c>
      <c r="O87" s="172"/>
      <c r="P87" s="173"/>
      <c r="Q87" s="162"/>
    </row>
    <row r="88" spans="1:35" ht="13.8" x14ac:dyDescent="0.3">
      <c r="A88" s="166" t="s">
        <v>136</v>
      </c>
      <c r="B88" s="164"/>
      <c r="C88" s="164"/>
      <c r="D88" s="164"/>
      <c r="E88" s="164"/>
      <c r="F88" s="164"/>
      <c r="M88" s="96" t="s">
        <v>529</v>
      </c>
      <c r="O88" s="174"/>
      <c r="P88" s="175"/>
      <c r="Q88" s="162"/>
    </row>
    <row r="89" spans="1:35" ht="13.8" x14ac:dyDescent="0.3">
      <c r="A89" s="166" t="s">
        <v>137</v>
      </c>
      <c r="B89" s="164"/>
      <c r="C89" s="164"/>
      <c r="D89" s="164"/>
      <c r="E89" s="164"/>
      <c r="F89" s="164"/>
      <c r="M89" s="96" t="s">
        <v>36</v>
      </c>
      <c r="O89" s="172"/>
      <c r="P89" s="173"/>
      <c r="Q89" s="162"/>
    </row>
    <row r="90" spans="1:35" ht="13.8" x14ac:dyDescent="0.3">
      <c r="A90" s="166" t="s">
        <v>138</v>
      </c>
      <c r="B90" s="164"/>
      <c r="C90" s="164"/>
      <c r="D90" s="164"/>
      <c r="E90" s="164"/>
      <c r="F90" s="164"/>
      <c r="O90" s="176"/>
      <c r="P90" s="175"/>
      <c r="Q90" s="162"/>
    </row>
    <row r="91" spans="1:35" ht="13.8" x14ac:dyDescent="0.3">
      <c r="A91" s="166" t="s">
        <v>139</v>
      </c>
      <c r="B91" s="164"/>
      <c r="C91" s="164"/>
      <c r="D91" s="164"/>
      <c r="E91" s="164"/>
      <c r="F91" s="164"/>
      <c r="O91" s="176"/>
      <c r="P91" s="173"/>
      <c r="Q91" s="162"/>
    </row>
    <row r="92" spans="1:35" ht="13.8" x14ac:dyDescent="0.3">
      <c r="A92" s="166" t="s">
        <v>140</v>
      </c>
      <c r="B92" s="164"/>
      <c r="C92" s="164"/>
      <c r="D92" s="164"/>
      <c r="E92" s="164"/>
      <c r="F92" s="164"/>
      <c r="N92" s="168" t="s">
        <v>587</v>
      </c>
      <c r="O92" s="176"/>
      <c r="P92" s="173"/>
      <c r="Q92" s="162"/>
    </row>
    <row r="93" spans="1:35" ht="13.8" x14ac:dyDescent="0.3">
      <c r="A93" s="166" t="s">
        <v>141</v>
      </c>
      <c r="B93" s="164"/>
      <c r="C93" s="164"/>
      <c r="D93" s="164"/>
      <c r="E93" s="164"/>
      <c r="F93" s="164"/>
      <c r="O93" s="176"/>
      <c r="P93" s="173"/>
      <c r="Q93" s="162"/>
    </row>
    <row r="94" spans="1:35" ht="15.6" x14ac:dyDescent="0.3">
      <c r="A94" s="166" t="s">
        <v>142</v>
      </c>
      <c r="B94" s="164"/>
      <c r="C94" s="164"/>
      <c r="D94" s="164"/>
      <c r="E94" s="164"/>
      <c r="F94" s="164"/>
      <c r="N94" s="74" t="s">
        <v>593</v>
      </c>
      <c r="O94" s="74"/>
      <c r="P94" s="177"/>
      <c r="Q94" s="177"/>
      <c r="R94" s="177"/>
      <c r="S94" s="177"/>
      <c r="T94" s="177"/>
      <c r="U94" s="177"/>
      <c r="V94" s="177"/>
      <c r="W94" s="177"/>
    </row>
    <row r="95" spans="1:35" ht="18.600000000000001" x14ac:dyDescent="0.3">
      <c r="A95" s="166" t="s">
        <v>143</v>
      </c>
      <c r="B95" s="164"/>
      <c r="C95" s="164"/>
      <c r="D95" s="164"/>
      <c r="E95" s="164"/>
      <c r="F95" s="164"/>
      <c r="M95" s="178"/>
      <c r="N95" s="75"/>
      <c r="O95" s="179"/>
      <c r="P95" s="180"/>
      <c r="Q95" s="178"/>
      <c r="R95" s="178"/>
      <c r="S95" s="178"/>
      <c r="T95" s="178"/>
      <c r="U95" s="178"/>
      <c r="V95" s="178"/>
      <c r="W95" s="178"/>
    </row>
    <row r="96" spans="1:35" ht="18.600000000000001" x14ac:dyDescent="0.3">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494</v>
      </c>
      <c r="B446" s="164"/>
      <c r="C446" s="164"/>
      <c r="D446" s="164"/>
      <c r="E446" s="164"/>
      <c r="F446" s="164"/>
      <c r="N446" s="266"/>
      <c r="O446" s="266"/>
      <c r="X446" s="100"/>
      <c r="Y446" s="100"/>
      <c r="Z446" s="100"/>
      <c r="AA446" s="100"/>
    </row>
    <row r="447" spans="1:44" ht="15.6" x14ac:dyDescent="0.3">
      <c r="A447" s="166" t="s">
        <v>495</v>
      </c>
      <c r="B447" s="164"/>
      <c r="C447" s="164"/>
      <c r="D447" s="164"/>
      <c r="E447" s="164"/>
      <c r="F447" s="164"/>
      <c r="N447" s="266"/>
      <c r="O447" s="266"/>
      <c r="X447" s="100"/>
      <c r="Y447" s="100"/>
      <c r="Z447" s="100"/>
      <c r="AA447" s="100"/>
    </row>
    <row r="448" spans="1:44" ht="15.6" x14ac:dyDescent="0.3">
      <c r="A448" s="166" t="s">
        <v>496</v>
      </c>
      <c r="B448" s="164"/>
      <c r="C448" s="164"/>
      <c r="D448" s="164"/>
      <c r="E448" s="164"/>
      <c r="F448" s="164"/>
      <c r="N448" s="266"/>
      <c r="O448" s="266"/>
      <c r="X448" s="100"/>
      <c r="Y448" s="100"/>
      <c r="Z448" s="100"/>
      <c r="AA448" s="100"/>
    </row>
    <row r="449" spans="1:27" ht="15.6" x14ac:dyDescent="0.3">
      <c r="A449" s="166" t="s">
        <v>497</v>
      </c>
      <c r="B449" s="164"/>
      <c r="C449" s="164"/>
      <c r="D449" s="164"/>
      <c r="E449" s="164"/>
      <c r="F449" s="164"/>
      <c r="N449" s="266"/>
      <c r="O449" s="266"/>
      <c r="X449" s="100"/>
      <c r="Y449" s="100"/>
      <c r="Z449" s="100"/>
      <c r="AA449" s="100"/>
    </row>
    <row r="450" spans="1:27" ht="15.6" x14ac:dyDescent="0.3">
      <c r="A450" s="166" t="s">
        <v>498</v>
      </c>
      <c r="B450" s="164"/>
      <c r="C450" s="164"/>
      <c r="D450" s="164"/>
      <c r="E450" s="164"/>
      <c r="F450" s="164"/>
      <c r="N450" s="266"/>
      <c r="O450" s="266"/>
      <c r="X450" s="100"/>
      <c r="Y450" s="100"/>
      <c r="Z450" s="100"/>
      <c r="AA450" s="100"/>
    </row>
    <row r="451" spans="1:27" ht="15.6" x14ac:dyDescent="0.3">
      <c r="A451" s="166" t="s">
        <v>499</v>
      </c>
      <c r="B451" s="164"/>
      <c r="C451" s="164"/>
      <c r="D451" s="164"/>
      <c r="E451" s="164"/>
      <c r="F451" s="164"/>
      <c r="N451" s="266"/>
      <c r="O451" s="266"/>
      <c r="X451" s="100"/>
      <c r="Y451" s="100"/>
      <c r="Z451" s="100"/>
      <c r="AA451" s="100"/>
    </row>
    <row r="452" spans="1:27" ht="15.6" x14ac:dyDescent="0.3">
      <c r="A452" s="166" t="s">
        <v>500</v>
      </c>
      <c r="B452" s="164"/>
      <c r="C452" s="164"/>
      <c r="D452" s="164"/>
      <c r="E452" s="164"/>
      <c r="F452" s="164"/>
      <c r="N452" s="266"/>
      <c r="O452" s="266"/>
      <c r="X452" s="100"/>
      <c r="Y452" s="100"/>
      <c r="Z452" s="100"/>
      <c r="AA452" s="100"/>
    </row>
    <row r="453" spans="1:27" ht="15.6" x14ac:dyDescent="0.3">
      <c r="A453" s="166" t="s">
        <v>501</v>
      </c>
      <c r="B453" s="164"/>
      <c r="C453" s="164"/>
      <c r="D453" s="164"/>
      <c r="E453" s="164"/>
      <c r="F453" s="164"/>
      <c r="N453" s="266"/>
      <c r="O453" s="266"/>
      <c r="X453" s="100"/>
      <c r="Y453" s="100"/>
      <c r="Z453" s="100"/>
      <c r="AA453" s="100"/>
    </row>
    <row r="454" spans="1:27" ht="15.6" x14ac:dyDescent="0.3">
      <c r="A454" s="166" t="s">
        <v>502</v>
      </c>
      <c r="B454" s="164"/>
      <c r="C454" s="164"/>
      <c r="D454" s="164"/>
      <c r="E454" s="164"/>
      <c r="F454" s="164"/>
      <c r="N454" s="266"/>
      <c r="O454" s="266"/>
      <c r="X454" s="100"/>
      <c r="Y454" s="100"/>
      <c r="Z454" s="100"/>
      <c r="AA454" s="100"/>
    </row>
    <row r="455" spans="1:27" ht="15.6" x14ac:dyDescent="0.3">
      <c r="A455" s="166" t="s">
        <v>503</v>
      </c>
      <c r="B455" s="164"/>
      <c r="C455" s="164"/>
      <c r="D455" s="164"/>
      <c r="E455" s="164"/>
      <c r="F455" s="164"/>
      <c r="N455" s="266"/>
      <c r="O455" s="266"/>
      <c r="X455" s="100"/>
      <c r="Y455" s="100"/>
      <c r="Z455" s="100"/>
      <c r="AA455" s="100"/>
    </row>
    <row r="456" spans="1:27" x14ac:dyDescent="0.25">
      <c r="A456" s="166" t="s">
        <v>504</v>
      </c>
      <c r="B456" s="164"/>
      <c r="C456" s="164"/>
      <c r="D456" s="164"/>
      <c r="E456" s="164"/>
      <c r="F456" s="164"/>
    </row>
    <row r="457" spans="1:27" x14ac:dyDescent="0.25">
      <c r="A457" s="166" t="s">
        <v>505</v>
      </c>
      <c r="B457" s="164"/>
      <c r="C457" s="164"/>
      <c r="D457" s="164"/>
      <c r="E457" s="164"/>
      <c r="F457" s="164"/>
    </row>
    <row r="458" spans="1:27" x14ac:dyDescent="0.25">
      <c r="A458" s="166" t="s">
        <v>506</v>
      </c>
      <c r="B458" s="164"/>
      <c r="C458" s="164"/>
      <c r="D458" s="164"/>
      <c r="E458" s="164"/>
      <c r="F458" s="164"/>
    </row>
    <row r="459" spans="1:27" x14ac:dyDescent="0.25">
      <c r="A459" s="166" t="s">
        <v>507</v>
      </c>
      <c r="B459" s="164"/>
      <c r="C459" s="164"/>
      <c r="D459" s="164"/>
      <c r="E459" s="164"/>
      <c r="F459" s="164"/>
    </row>
    <row r="460" spans="1:27" x14ac:dyDescent="0.25">
      <c r="A460" s="166" t="s">
        <v>508</v>
      </c>
      <c r="B460" s="164"/>
      <c r="C460" s="164"/>
      <c r="D460" s="164"/>
      <c r="E460" s="164"/>
      <c r="F460" s="164"/>
    </row>
    <row r="461" spans="1:27" x14ac:dyDescent="0.25">
      <c r="A461" s="166" t="s">
        <v>509</v>
      </c>
      <c r="B461" s="164"/>
      <c r="C461" s="164"/>
      <c r="D461" s="164"/>
      <c r="E461" s="164"/>
      <c r="F461" s="164"/>
    </row>
    <row r="462" spans="1:27" x14ac:dyDescent="0.25">
      <c r="A462" s="166" t="s">
        <v>510</v>
      </c>
      <c r="B462" s="164"/>
      <c r="C462" s="164"/>
      <c r="D462" s="164"/>
      <c r="E462" s="164"/>
      <c r="F462" s="164"/>
    </row>
    <row r="463" spans="1:27" x14ac:dyDescent="0.25">
      <c r="A463" s="166" t="s">
        <v>511</v>
      </c>
      <c r="B463" s="164"/>
      <c r="C463" s="164"/>
      <c r="D463" s="164"/>
      <c r="E463" s="164"/>
      <c r="F463" s="164"/>
    </row>
    <row r="464" spans="1:27" x14ac:dyDescent="0.25">
      <c r="A464" s="166" t="s">
        <v>512</v>
      </c>
      <c r="B464" s="164"/>
      <c r="C464" s="164"/>
      <c r="D464" s="164"/>
      <c r="E464" s="164"/>
      <c r="F464" s="164"/>
    </row>
    <row r="465" spans="1:6" x14ac:dyDescent="0.25">
      <c r="A465" s="166" t="s">
        <v>513</v>
      </c>
      <c r="B465" s="164"/>
      <c r="C465" s="164"/>
      <c r="D465" s="164"/>
      <c r="E465" s="164"/>
      <c r="F465" s="164"/>
    </row>
    <row r="466" spans="1:6" x14ac:dyDescent="0.25">
      <c r="A466" s="166" t="s">
        <v>514</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22</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29</v>
      </c>
      <c r="F10" s="398">
        <f>'Yr1 Req'!F10:N10</f>
        <v>0</v>
      </c>
      <c r="G10" s="398"/>
      <c r="H10" s="398"/>
      <c r="I10" s="398"/>
      <c r="J10" s="398"/>
      <c r="K10" s="398"/>
      <c r="L10" s="398"/>
      <c r="M10" s="398"/>
      <c r="N10" s="398"/>
      <c r="O10" s="109"/>
      <c r="P10" s="109"/>
      <c r="Q10" s="109"/>
      <c r="R10" s="109"/>
      <c r="S10" s="109"/>
      <c r="T10" s="110" t="s">
        <v>30</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31</v>
      </c>
      <c r="F11" s="408">
        <f>'Yr1 Req'!F11:N11</f>
        <v>0</v>
      </c>
      <c r="G11" s="408"/>
      <c r="H11" s="408"/>
      <c r="I11" s="408"/>
      <c r="J11" s="408"/>
      <c r="K11" s="408"/>
      <c r="L11" s="408"/>
      <c r="M11" s="408"/>
      <c r="N11" s="408"/>
      <c r="O11" s="109"/>
      <c r="P11" s="109"/>
      <c r="Q11" s="109"/>
      <c r="R11" s="109"/>
      <c r="S11" s="109"/>
      <c r="T11" s="110" t="s">
        <v>32</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33</v>
      </c>
      <c r="F12" s="408">
        <f>'Yr1 Req'!F12:N12</f>
        <v>0</v>
      </c>
      <c r="G12" s="408"/>
      <c r="H12" s="408"/>
      <c r="I12" s="408"/>
      <c r="J12" s="408"/>
      <c r="K12" s="408"/>
      <c r="L12" s="408"/>
      <c r="M12" s="408"/>
      <c r="N12" s="408"/>
      <c r="O12" s="109"/>
      <c r="P12" s="109"/>
      <c r="Q12" s="109"/>
      <c r="R12" s="109"/>
      <c r="S12" s="109"/>
      <c r="T12" s="110" t="s">
        <v>34</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913</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916</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 customHeight="1" x14ac:dyDescent="0.25">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 customHeight="1" x14ac:dyDescent="0.25">
      <c r="A20" s="133"/>
      <c r="B20" s="109"/>
      <c r="C20" s="109"/>
      <c r="D20" s="110"/>
      <c r="E20" s="110" t="s">
        <v>26</v>
      </c>
      <c r="F20" s="105" t="s">
        <v>44</v>
      </c>
      <c r="G20" s="105"/>
      <c r="H20" s="135"/>
      <c r="I20" s="113"/>
      <c r="J20" s="121" t="s">
        <v>26</v>
      </c>
      <c r="K20" s="105" t="s">
        <v>45</v>
      </c>
      <c r="L20" s="105"/>
      <c r="M20" s="105"/>
      <c r="N20" s="113"/>
      <c r="O20" s="136" t="s">
        <v>46</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 customHeight="1" x14ac:dyDescent="0.25">
      <c r="A21" s="108"/>
      <c r="B21" s="109"/>
      <c r="C21" s="109"/>
      <c r="D21" s="109"/>
      <c r="E21" s="109"/>
      <c r="F21" s="109"/>
      <c r="G21" s="109"/>
      <c r="H21" s="110" t="s">
        <v>22</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 customHeight="1" x14ac:dyDescent="0.25">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 customHeight="1" x14ac:dyDescent="0.25">
      <c r="A23" s="108"/>
      <c r="B23" s="109"/>
      <c r="C23" s="109"/>
      <c r="D23" s="109"/>
      <c r="E23" s="110" t="s">
        <v>53</v>
      </c>
      <c r="F23" s="428"/>
      <c r="G23" s="428"/>
      <c r="H23" s="428"/>
      <c r="I23" s="428"/>
      <c r="J23" s="428"/>
      <c r="K23" s="428"/>
      <c r="L23" s="428"/>
      <c r="M23" s="105"/>
      <c r="N23" s="109"/>
      <c r="O23" s="109"/>
      <c r="P23" s="109"/>
      <c r="Q23" s="109"/>
      <c r="R23" s="109"/>
      <c r="S23" s="109"/>
      <c r="T23" s="110" t="s">
        <v>917</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 customHeight="1" x14ac:dyDescent="0.25">
      <c r="A24" s="108"/>
      <c r="B24" s="109"/>
      <c r="C24" s="109"/>
      <c r="D24" s="109"/>
      <c r="E24" s="110" t="s">
        <v>56</v>
      </c>
      <c r="F24" s="396"/>
      <c r="G24" s="396"/>
      <c r="H24" s="396"/>
      <c r="I24" s="396"/>
      <c r="J24" s="396"/>
      <c r="K24" s="396"/>
      <c r="L24" s="396"/>
      <c r="M24" s="105"/>
      <c r="N24" s="109"/>
      <c r="O24" s="109"/>
      <c r="P24" s="109"/>
      <c r="Q24" s="109"/>
      <c r="R24" s="109"/>
      <c r="S24" s="109"/>
      <c r="T24" s="110" t="s">
        <v>57</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 customHeight="1" x14ac:dyDescent="0.25">
      <c r="A25" s="108"/>
      <c r="B25" s="109"/>
      <c r="C25" s="109"/>
      <c r="D25" s="109"/>
      <c r="E25" s="110" t="s">
        <v>60</v>
      </c>
      <c r="F25" s="396"/>
      <c r="G25" s="396"/>
      <c r="H25" s="396"/>
      <c r="I25" s="396"/>
      <c r="J25" s="396"/>
      <c r="K25" s="396"/>
      <c r="L25" s="396"/>
      <c r="M25" s="105"/>
      <c r="N25" s="109"/>
      <c r="O25" s="109"/>
      <c r="P25" s="109"/>
      <c r="Q25" s="109"/>
      <c r="R25" s="109"/>
      <c r="S25" s="109"/>
      <c r="T25" s="110" t="s">
        <v>61</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 customHeight="1" x14ac:dyDescent="0.25">
      <c r="A26" s="108"/>
      <c r="B26" s="109"/>
      <c r="C26" s="109"/>
      <c r="D26" s="109"/>
      <c r="E26" s="110" t="s">
        <v>64</v>
      </c>
      <c r="F26" s="396"/>
      <c r="G26" s="396"/>
      <c r="H26" s="396"/>
      <c r="I26" s="396"/>
      <c r="J26" s="396"/>
      <c r="K26" s="396"/>
      <c r="L26" s="396"/>
      <c r="M26" s="105"/>
      <c r="N26" s="109"/>
      <c r="O26" s="109"/>
      <c r="P26" s="109"/>
      <c r="Q26" s="109"/>
      <c r="R26" s="109"/>
      <c r="S26" s="109"/>
      <c r="T26" s="110" t="s">
        <v>65</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66</v>
      </c>
      <c r="F27" s="396"/>
      <c r="G27" s="396"/>
      <c r="H27" s="396"/>
      <c r="I27" s="396"/>
      <c r="J27" s="396"/>
      <c r="K27" s="396"/>
      <c r="L27" s="396"/>
      <c r="M27" s="105"/>
      <c r="N27" s="109"/>
      <c r="O27" s="109"/>
      <c r="P27" s="109"/>
      <c r="Q27" s="109"/>
      <c r="R27" s="109"/>
      <c r="S27" s="109"/>
      <c r="T27" s="110" t="s">
        <v>67</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33</v>
      </c>
      <c r="F28" s="396"/>
      <c r="G28" s="396"/>
      <c r="H28" s="396"/>
      <c r="I28" s="396"/>
      <c r="J28" s="396"/>
      <c r="K28" s="396"/>
      <c r="L28" s="396"/>
      <c r="M28" s="105"/>
      <c r="N28" s="109"/>
      <c r="O28" s="109"/>
      <c r="P28" s="109"/>
      <c r="Q28" s="109"/>
      <c r="R28" s="109"/>
      <c r="S28" s="109"/>
      <c r="T28" s="110" t="s">
        <v>68</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69</v>
      </c>
      <c r="F29" s="396"/>
      <c r="G29" s="396"/>
      <c r="H29" s="396"/>
      <c r="I29" s="396"/>
      <c r="J29" s="396"/>
      <c r="K29" s="396"/>
      <c r="L29" s="396"/>
      <c r="M29" s="105"/>
      <c r="N29" s="109"/>
      <c r="O29" s="109"/>
      <c r="P29" s="109"/>
      <c r="Q29" s="109"/>
      <c r="R29" s="109"/>
      <c r="S29" s="109"/>
      <c r="T29" s="110" t="s">
        <v>70</v>
      </c>
      <c r="U29" s="396"/>
      <c r="V29" s="396"/>
      <c r="W29" s="396"/>
      <c r="X29" s="396"/>
      <c r="Y29" s="396"/>
      <c r="Z29" s="397"/>
      <c r="AA29" s="107"/>
      <c r="AB29" s="107"/>
      <c r="AC29" s="107"/>
      <c r="AD29" s="107"/>
      <c r="AE29" s="107"/>
      <c r="AF29" s="107"/>
      <c r="AG29" s="107"/>
      <c r="AH29" s="107"/>
      <c r="AI29" s="107"/>
      <c r="AJ29" s="107"/>
      <c r="AK29" s="107"/>
      <c r="AL29" s="107"/>
      <c r="AM29" s="107"/>
      <c r="AN29" s="107"/>
      <c r="AO29" s="107" t="s">
        <v>38</v>
      </c>
      <c r="AP29" s="107">
        <v>660531</v>
      </c>
    </row>
    <row r="30" spans="1:46" ht="15.9" customHeight="1" x14ac:dyDescent="0.25">
      <c r="A30" s="108"/>
      <c r="B30" s="109"/>
      <c r="C30" s="109"/>
      <c r="D30" s="109"/>
      <c r="E30" s="110" t="s">
        <v>71</v>
      </c>
      <c r="F30" s="396"/>
      <c r="G30" s="396"/>
      <c r="H30" s="396"/>
      <c r="I30" s="396"/>
      <c r="J30" s="396"/>
      <c r="K30" s="396"/>
      <c r="L30" s="396"/>
      <c r="M30" s="105"/>
      <c r="N30" s="109"/>
      <c r="O30" s="109"/>
      <c r="P30" s="109"/>
      <c r="Q30" s="109"/>
      <c r="R30" s="109"/>
      <c r="S30" s="109"/>
      <c r="T30" s="110" t="s">
        <v>72</v>
      </c>
      <c r="U30" s="396"/>
      <c r="V30" s="396"/>
      <c r="W30" s="396"/>
      <c r="X30" s="396"/>
      <c r="Y30" s="396"/>
      <c r="Z30" s="397"/>
      <c r="AA30" s="107"/>
      <c r="AB30" s="107"/>
      <c r="AC30" s="107"/>
      <c r="AD30" s="107"/>
      <c r="AE30" s="107"/>
      <c r="AF30" s="107"/>
      <c r="AG30" s="107"/>
      <c r="AH30" s="107"/>
      <c r="AI30" s="107"/>
      <c r="AJ30" s="107"/>
      <c r="AK30" s="107"/>
      <c r="AL30" s="107"/>
      <c r="AM30" s="107"/>
      <c r="AN30" s="107"/>
      <c r="AO30" s="107" t="s">
        <v>47</v>
      </c>
      <c r="AP30" s="107" t="e">
        <f>#REF!+1</f>
        <v>#REF!</v>
      </c>
    </row>
    <row r="31" spans="1:46" ht="15.9" customHeight="1" x14ac:dyDescent="0.25">
      <c r="A31" s="108"/>
      <c r="B31" s="109"/>
      <c r="C31" s="109"/>
      <c r="D31" s="109"/>
      <c r="E31" s="110" t="s">
        <v>73</v>
      </c>
      <c r="F31" s="396"/>
      <c r="G31" s="396"/>
      <c r="H31" s="396"/>
      <c r="I31" s="396"/>
      <c r="J31" s="396"/>
      <c r="K31" s="396"/>
      <c r="L31" s="396"/>
      <c r="M31" s="105"/>
      <c r="N31" s="109"/>
      <c r="O31" s="138"/>
      <c r="P31" s="138"/>
      <c r="Q31" s="109"/>
      <c r="R31" s="109"/>
      <c r="S31" s="109"/>
      <c r="T31" s="110" t="s">
        <v>546</v>
      </c>
      <c r="U31" s="396"/>
      <c r="V31" s="396"/>
      <c r="W31" s="396"/>
      <c r="X31" s="396"/>
      <c r="Y31" s="396"/>
      <c r="Z31" s="397"/>
      <c r="AA31" s="107"/>
      <c r="AB31" s="107"/>
      <c r="AC31" s="107"/>
      <c r="AD31" s="107"/>
      <c r="AE31" s="107"/>
      <c r="AF31" s="107"/>
      <c r="AG31" s="107"/>
      <c r="AH31" s="107"/>
      <c r="AI31" s="107"/>
      <c r="AJ31" s="107"/>
      <c r="AK31" s="107"/>
      <c r="AL31" s="107"/>
      <c r="AM31" s="107"/>
      <c r="AN31" s="107"/>
      <c r="AO31" s="107" t="s">
        <v>51</v>
      </c>
      <c r="AP31" s="107" t="e">
        <v>#REF!</v>
      </c>
    </row>
    <row r="32" spans="1:46" ht="15.9" customHeight="1" x14ac:dyDescent="0.25">
      <c r="A32" s="108"/>
      <c r="B32" s="109"/>
      <c r="C32" s="109"/>
      <c r="D32" s="109"/>
      <c r="E32" s="110" t="s">
        <v>74</v>
      </c>
      <c r="F32" s="396"/>
      <c r="G32" s="396"/>
      <c r="H32" s="396"/>
      <c r="I32" s="396"/>
      <c r="J32" s="396"/>
      <c r="K32" s="396"/>
      <c r="L32" s="396"/>
      <c r="M32" s="105"/>
      <c r="N32" s="109"/>
      <c r="O32" s="109"/>
      <c r="P32" s="109"/>
      <c r="Q32" s="138"/>
      <c r="R32" s="138"/>
      <c r="S32" s="138"/>
      <c r="T32" s="139" t="s">
        <v>547</v>
      </c>
      <c r="U32" s="396"/>
      <c r="V32" s="396"/>
      <c r="W32" s="396"/>
      <c r="X32" s="396"/>
      <c r="Y32" s="396"/>
      <c r="Z32" s="397"/>
      <c r="AA32" s="107"/>
      <c r="AB32" s="107"/>
      <c r="AC32" s="107"/>
      <c r="AD32" s="107"/>
      <c r="AE32" s="107"/>
      <c r="AF32" s="107"/>
      <c r="AG32" s="107"/>
      <c r="AH32" s="107"/>
      <c r="AI32" s="107"/>
      <c r="AJ32" s="107"/>
      <c r="AK32" s="107"/>
      <c r="AL32" s="107"/>
      <c r="AM32" s="107"/>
      <c r="AN32" s="107"/>
      <c r="AO32" s="107" t="s">
        <v>54</v>
      </c>
      <c r="AP32" s="107" t="e">
        <v>#REF!</v>
      </c>
    </row>
    <row r="33" spans="1:42" ht="15.9" customHeight="1" x14ac:dyDescent="0.25">
      <c r="A33" s="140"/>
      <c r="B33" s="138"/>
      <c r="C33" s="138"/>
      <c r="D33" s="138"/>
      <c r="E33" s="139" t="s">
        <v>548</v>
      </c>
      <c r="F33" s="396"/>
      <c r="G33" s="396"/>
      <c r="H33" s="396"/>
      <c r="I33" s="396"/>
      <c r="J33" s="396"/>
      <c r="K33" s="396"/>
      <c r="L33" s="396"/>
      <c r="M33" s="105"/>
      <c r="N33" s="109"/>
      <c r="O33" s="109"/>
      <c r="P33" s="109"/>
      <c r="Q33" s="109"/>
      <c r="R33" s="109"/>
      <c r="S33" s="109"/>
      <c r="T33" s="110" t="s">
        <v>75</v>
      </c>
      <c r="U33" s="396"/>
      <c r="V33" s="396"/>
      <c r="W33" s="396"/>
      <c r="X33" s="396"/>
      <c r="Y33" s="396"/>
      <c r="Z33" s="397"/>
      <c r="AA33" s="107"/>
      <c r="AB33" s="107"/>
      <c r="AC33" s="107"/>
      <c r="AD33" s="107"/>
      <c r="AE33" s="107"/>
      <c r="AF33" s="107"/>
      <c r="AG33" s="107"/>
      <c r="AH33" s="107"/>
      <c r="AI33" s="107"/>
      <c r="AJ33" s="107"/>
      <c r="AK33" s="107"/>
      <c r="AL33" s="107"/>
      <c r="AM33" s="107"/>
      <c r="AN33" s="107"/>
      <c r="AO33" s="107" t="s">
        <v>58</v>
      </c>
      <c r="AP33" s="107" t="e">
        <v>#REF!</v>
      </c>
    </row>
    <row r="34" spans="1:42" ht="15.9" customHeight="1" x14ac:dyDescent="0.25">
      <c r="A34" s="108"/>
      <c r="B34" s="109"/>
      <c r="C34" s="109"/>
      <c r="D34" s="109"/>
      <c r="E34" s="110" t="s">
        <v>76</v>
      </c>
      <c r="F34" s="396"/>
      <c r="G34" s="396"/>
      <c r="H34" s="396"/>
      <c r="I34" s="396"/>
      <c r="J34" s="396"/>
      <c r="K34" s="396"/>
      <c r="L34" s="396"/>
      <c r="M34" s="105"/>
      <c r="N34" s="109"/>
      <c r="O34" s="109"/>
      <c r="P34" s="109"/>
      <c r="Q34" s="109"/>
      <c r="R34" s="109"/>
      <c r="S34" s="109"/>
      <c r="T34" s="110" t="s">
        <v>77</v>
      </c>
      <c r="U34" s="396"/>
      <c r="V34" s="396"/>
      <c r="W34" s="396"/>
      <c r="X34" s="396"/>
      <c r="Y34" s="396"/>
      <c r="Z34" s="397"/>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78</v>
      </c>
      <c r="H36" s="109"/>
      <c r="I36" s="110" t="s">
        <v>79</v>
      </c>
      <c r="J36" s="398"/>
      <c r="K36" s="398"/>
      <c r="L36" s="142" t="s">
        <v>80</v>
      </c>
      <c r="M36" s="398"/>
      <c r="N36" s="398"/>
      <c r="O36" s="142" t="s">
        <v>81</v>
      </c>
      <c r="P36" s="398"/>
      <c r="Q36" s="398"/>
      <c r="R36" s="142" t="s">
        <v>82</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 customHeight="1" x14ac:dyDescent="0.3">
      <c r="A39" s="148" t="s">
        <v>84</v>
      </c>
      <c r="B39" s="105"/>
      <c r="C39" s="109"/>
      <c r="D39" s="109"/>
      <c r="E39" s="109"/>
      <c r="F39" s="109"/>
      <c r="G39" s="109"/>
      <c r="H39" s="110" t="s">
        <v>85</v>
      </c>
      <c r="I39" s="105"/>
      <c r="J39" s="116"/>
      <c r="K39" s="380"/>
      <c r="L39" s="380"/>
      <c r="M39" s="380"/>
      <c r="N39" s="380"/>
      <c r="O39" s="380"/>
      <c r="P39" s="380"/>
      <c r="Q39" s="380"/>
      <c r="R39" s="380"/>
      <c r="S39" s="380"/>
      <c r="T39" s="105"/>
      <c r="U39" s="110" t="s">
        <v>86</v>
      </c>
      <c r="V39" s="391"/>
      <c r="W39" s="391"/>
      <c r="X39" s="391"/>
      <c r="Y39" s="391"/>
      <c r="Z39" s="392"/>
    </row>
    <row r="40" spans="1:42" ht="15.9" customHeight="1" x14ac:dyDescent="0.3">
      <c r="A40" s="148" t="s">
        <v>87</v>
      </c>
      <c r="B40" s="105"/>
      <c r="C40" s="109"/>
      <c r="D40" s="109"/>
      <c r="E40" s="109"/>
      <c r="F40" s="109"/>
      <c r="G40" s="109"/>
      <c r="H40" s="110" t="s">
        <v>88</v>
      </c>
      <c r="I40" s="116"/>
      <c r="J40" s="116"/>
      <c r="K40" s="370"/>
      <c r="L40" s="370"/>
      <c r="M40" s="370"/>
      <c r="N40" s="370"/>
      <c r="O40" s="370"/>
      <c r="P40" s="370"/>
      <c r="Q40" s="370"/>
      <c r="R40" s="370"/>
      <c r="S40" s="370"/>
      <c r="T40" s="105"/>
      <c r="U40" s="110" t="s">
        <v>86</v>
      </c>
      <c r="V40" s="386"/>
      <c r="W40" s="386"/>
      <c r="X40" s="386"/>
      <c r="Y40" s="386"/>
      <c r="Z40" s="387"/>
    </row>
    <row r="41" spans="1:42" ht="15.9" customHeight="1" x14ac:dyDescent="0.3">
      <c r="A41" s="148" t="s">
        <v>89</v>
      </c>
      <c r="B41" s="105"/>
      <c r="C41" s="109"/>
      <c r="D41" s="105"/>
      <c r="E41" s="109"/>
      <c r="F41" s="105"/>
      <c r="G41" s="105"/>
      <c r="H41" s="105"/>
      <c r="I41" s="105"/>
      <c r="J41" s="110" t="s">
        <v>90</v>
      </c>
      <c r="K41" s="425"/>
      <c r="L41" s="425"/>
      <c r="M41" s="425"/>
      <c r="N41" s="425"/>
      <c r="O41" s="425"/>
      <c r="P41" s="425"/>
      <c r="Q41" s="425"/>
      <c r="R41" s="425"/>
      <c r="S41" s="425"/>
      <c r="T41" s="105"/>
      <c r="U41" s="110" t="s">
        <v>86</v>
      </c>
      <c r="V41" s="426"/>
      <c r="W41" s="426"/>
      <c r="X41" s="426"/>
      <c r="Y41" s="426"/>
      <c r="Z41" s="427"/>
    </row>
    <row r="42" spans="1:42" ht="15.9" customHeight="1" x14ac:dyDescent="0.3">
      <c r="A42" s="148" t="s">
        <v>91</v>
      </c>
      <c r="B42" s="105"/>
      <c r="C42" s="109"/>
      <c r="D42" s="109"/>
      <c r="E42" s="109"/>
      <c r="F42" s="109"/>
      <c r="G42" s="109"/>
      <c r="H42" s="110" t="s">
        <v>92</v>
      </c>
      <c r="I42" s="105"/>
      <c r="J42" s="105"/>
      <c r="K42" s="370"/>
      <c r="L42" s="370"/>
      <c r="M42" s="370"/>
      <c r="N42" s="370"/>
      <c r="O42" s="370"/>
      <c r="P42" s="370"/>
      <c r="Q42" s="370"/>
      <c r="R42" s="370"/>
      <c r="S42" s="370"/>
      <c r="T42" s="105"/>
      <c r="U42" s="110" t="s">
        <v>86</v>
      </c>
      <c r="V42" s="386"/>
      <c r="W42" s="386"/>
      <c r="X42" s="386"/>
      <c r="Y42" s="386"/>
      <c r="Z42" s="387"/>
    </row>
    <row r="43" spans="1:42" ht="15.9" customHeight="1" x14ac:dyDescent="0.3">
      <c r="A43" s="148" t="s">
        <v>93</v>
      </c>
      <c r="B43" s="105"/>
      <c r="C43" s="109"/>
      <c r="D43" s="109"/>
      <c r="E43" s="109"/>
      <c r="F43" s="109"/>
      <c r="G43" s="109"/>
      <c r="H43" s="110" t="s">
        <v>94</v>
      </c>
      <c r="I43" s="105"/>
      <c r="J43" s="105"/>
      <c r="K43" s="370"/>
      <c r="L43" s="370"/>
      <c r="M43" s="370"/>
      <c r="N43" s="370"/>
      <c r="O43" s="370"/>
      <c r="P43" s="370"/>
      <c r="Q43" s="370"/>
      <c r="R43" s="370"/>
      <c r="S43" s="370"/>
      <c r="T43" s="105"/>
      <c r="U43" s="110" t="s">
        <v>86</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95</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96</v>
      </c>
      <c r="E46" s="380"/>
      <c r="F46" s="380"/>
      <c r="G46" s="380"/>
      <c r="H46" s="380"/>
      <c r="I46" s="380"/>
      <c r="J46" s="380"/>
      <c r="K46" s="380"/>
      <c r="L46" s="380"/>
      <c r="M46" s="380"/>
      <c r="N46" s="380"/>
      <c r="O46" s="380"/>
      <c r="P46" s="380"/>
      <c r="Q46" s="109"/>
      <c r="R46" s="109"/>
      <c r="S46" s="109"/>
      <c r="T46" s="113"/>
      <c r="U46" s="110" t="s">
        <v>97</v>
      </c>
      <c r="V46" s="380"/>
      <c r="W46" s="380"/>
      <c r="X46" s="380"/>
      <c r="Y46" s="380"/>
      <c r="Z46" s="381"/>
    </row>
    <row r="47" spans="1:42" ht="15.9" customHeight="1" x14ac:dyDescent="0.3">
      <c r="A47" s="104"/>
      <c r="B47" s="154"/>
      <c r="C47" s="109"/>
      <c r="D47" s="110" t="s">
        <v>116</v>
      </c>
      <c r="E47" s="421">
        <f>'Yr1 Req'!E47:P47</f>
        <v>0</v>
      </c>
      <c r="F47" s="421"/>
      <c r="G47" s="421"/>
      <c r="H47" s="421"/>
      <c r="I47" s="421"/>
      <c r="J47" s="421"/>
      <c r="K47" s="421"/>
      <c r="L47" s="421"/>
      <c r="M47" s="421"/>
      <c r="N47" s="421"/>
      <c r="O47" s="421"/>
      <c r="P47" s="421"/>
      <c r="Q47" s="109"/>
      <c r="R47" s="109"/>
      <c r="S47" s="109"/>
      <c r="T47" s="113"/>
      <c r="U47" s="110" t="s">
        <v>98</v>
      </c>
      <c r="V47" s="422">
        <f>'Yr1 Req'!V47:Z47</f>
        <v>0</v>
      </c>
      <c r="W47" s="422"/>
      <c r="X47" s="422"/>
      <c r="Y47" s="422"/>
      <c r="Z47" s="423"/>
    </row>
    <row r="48" spans="1:42" ht="15.9" customHeight="1" x14ac:dyDescent="0.3">
      <c r="A48" s="151" t="s">
        <v>117</v>
      </c>
      <c r="B48" s="135"/>
      <c r="C48" s="135"/>
      <c r="D48" s="135"/>
      <c r="E48" s="424">
        <f>'Yr1 Req'!E48:P48</f>
        <v>0</v>
      </c>
      <c r="F48" s="424"/>
      <c r="G48" s="424"/>
      <c r="H48" s="424"/>
      <c r="I48" s="424"/>
      <c r="J48" s="424"/>
      <c r="K48" s="424"/>
      <c r="L48" s="424"/>
      <c r="M48" s="424"/>
      <c r="N48" s="424"/>
      <c r="O48" s="424"/>
      <c r="P48" s="424"/>
      <c r="Q48" s="109"/>
      <c r="R48" s="109"/>
      <c r="S48" s="109"/>
      <c r="T48" s="113"/>
      <c r="U48" s="110" t="s">
        <v>100</v>
      </c>
      <c r="V48" s="419"/>
      <c r="W48" s="419"/>
      <c r="X48" s="419"/>
      <c r="Y48" s="419"/>
      <c r="Z48" s="420"/>
    </row>
    <row r="49" spans="1:26" ht="15.9" customHeight="1" x14ac:dyDescent="0.3">
      <c r="A49" s="104"/>
      <c r="B49" s="113"/>
      <c r="C49" s="155"/>
      <c r="D49" s="110" t="s">
        <v>99</v>
      </c>
      <c r="E49" s="418">
        <f>'Yr1 Req'!E49:P49</f>
        <v>0</v>
      </c>
      <c r="F49" s="418"/>
      <c r="G49" s="418"/>
      <c r="H49" s="418"/>
      <c r="I49" s="418"/>
      <c r="J49" s="418"/>
      <c r="K49" s="418"/>
      <c r="L49" s="418"/>
      <c r="M49" s="418"/>
      <c r="N49" s="418"/>
      <c r="O49" s="418"/>
      <c r="P49" s="418"/>
      <c r="Q49" s="109"/>
      <c r="R49" s="109"/>
      <c r="S49" s="109"/>
      <c r="T49" s="113"/>
      <c r="U49" s="110" t="s">
        <v>102</v>
      </c>
      <c r="V49" s="419"/>
      <c r="W49" s="419"/>
      <c r="X49" s="419"/>
      <c r="Y49" s="419"/>
      <c r="Z49" s="420"/>
    </row>
    <row r="50" spans="1:26" ht="15.9" customHeight="1" x14ac:dyDescent="0.3">
      <c r="A50" s="104"/>
      <c r="B50" s="113"/>
      <c r="C50" s="155"/>
      <c r="D50" s="110" t="s">
        <v>101</v>
      </c>
      <c r="E50" s="418">
        <f>'Yr1 Req'!E50:P50</f>
        <v>0</v>
      </c>
      <c r="F50" s="418"/>
      <c r="G50" s="418"/>
      <c r="H50" s="418"/>
      <c r="I50" s="418"/>
      <c r="J50" s="418"/>
      <c r="K50" s="418"/>
      <c r="L50" s="418"/>
      <c r="M50" s="418"/>
      <c r="N50" s="418"/>
      <c r="O50" s="418"/>
      <c r="P50" s="418"/>
      <c r="Q50" s="109"/>
      <c r="R50" s="109"/>
      <c r="S50" s="109"/>
      <c r="T50" s="113"/>
      <c r="U50" s="110" t="s">
        <v>103</v>
      </c>
      <c r="V50" s="370"/>
      <c r="W50" s="370"/>
      <c r="X50" s="370"/>
      <c r="Y50" s="370"/>
      <c r="Z50" s="377"/>
    </row>
    <row r="51" spans="1:26" ht="15.9" customHeight="1" x14ac:dyDescent="0.3">
      <c r="A51" s="104"/>
      <c r="B51" s="113"/>
      <c r="C51" s="155"/>
      <c r="D51" s="110" t="s">
        <v>33</v>
      </c>
      <c r="E51" s="370"/>
      <c r="F51" s="370"/>
      <c r="G51" s="370"/>
      <c r="H51" s="370"/>
      <c r="I51" s="370"/>
      <c r="J51" s="370"/>
      <c r="K51" s="370"/>
      <c r="L51" s="370"/>
      <c r="M51" s="370"/>
      <c r="N51" s="370"/>
      <c r="O51" s="370"/>
      <c r="P51" s="370"/>
      <c r="Q51" s="109"/>
      <c r="R51" s="109"/>
      <c r="S51" s="109"/>
      <c r="T51" s="113"/>
      <c r="U51" s="110" t="s">
        <v>105</v>
      </c>
      <c r="V51" s="378"/>
      <c r="W51" s="378"/>
      <c r="X51" s="378"/>
      <c r="Y51" s="378"/>
      <c r="Z51" s="379"/>
    </row>
    <row r="52" spans="1:26" ht="15.9" customHeight="1" x14ac:dyDescent="0.3">
      <c r="A52" s="141"/>
      <c r="B52" s="113"/>
      <c r="C52" s="155"/>
      <c r="D52" s="110" t="s">
        <v>104</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106</v>
      </c>
      <c r="F53" s="113"/>
      <c r="G53" s="113"/>
      <c r="H53" s="371">
        <f>SUM(Budget!G83)</f>
        <v>0</v>
      </c>
      <c r="I53" s="372"/>
      <c r="J53" s="372"/>
      <c r="K53" s="113"/>
      <c r="L53" s="113" t="s">
        <v>107</v>
      </c>
      <c r="M53" s="113"/>
      <c r="N53" s="371">
        <f>SUM(Budget!L83)</f>
        <v>0</v>
      </c>
      <c r="O53" s="372"/>
      <c r="P53" s="372"/>
      <c r="Q53" s="113"/>
      <c r="R53" s="113" t="s">
        <v>108</v>
      </c>
      <c r="S53" s="113"/>
      <c r="T53" s="373">
        <f>SUM(Budget!G81)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109</v>
      </c>
      <c r="B68" s="163"/>
      <c r="C68" s="164"/>
      <c r="D68" s="164"/>
      <c r="E68" s="164"/>
      <c r="F68" s="164"/>
      <c r="M68" s="165" t="s">
        <v>83</v>
      </c>
      <c r="V68" s="165" t="s">
        <v>110</v>
      </c>
    </row>
    <row r="69" spans="1:22" x14ac:dyDescent="0.25">
      <c r="A69" s="163"/>
      <c r="B69" s="163"/>
      <c r="C69" s="164"/>
      <c r="D69" s="164"/>
      <c r="E69" s="164"/>
      <c r="F69" s="164"/>
    </row>
    <row r="70" spans="1:22" x14ac:dyDescent="0.25">
      <c r="A70" s="166" t="s">
        <v>118</v>
      </c>
      <c r="B70" s="164"/>
      <c r="C70" s="164"/>
      <c r="D70" s="164"/>
      <c r="E70" s="164"/>
      <c r="F70" s="164"/>
      <c r="M70" s="351" t="s">
        <v>947</v>
      </c>
      <c r="V70" s="167" t="s">
        <v>111</v>
      </c>
    </row>
    <row r="71" spans="1:22" x14ac:dyDescent="0.25">
      <c r="A71" s="166" t="s">
        <v>119</v>
      </c>
      <c r="B71" s="164"/>
      <c r="C71" s="164"/>
      <c r="D71" s="164"/>
      <c r="E71" s="164"/>
      <c r="F71" s="164"/>
      <c r="M71" s="351" t="s">
        <v>545</v>
      </c>
      <c r="V71" s="167" t="s">
        <v>112</v>
      </c>
    </row>
    <row r="72" spans="1:22" x14ac:dyDescent="0.25">
      <c r="A72" s="166" t="s">
        <v>120</v>
      </c>
      <c r="B72" s="164"/>
      <c r="C72" s="164"/>
      <c r="D72" s="164"/>
      <c r="E72" s="164"/>
      <c r="F72" s="164"/>
      <c r="M72" s="351" t="s">
        <v>945</v>
      </c>
      <c r="V72" s="167" t="s">
        <v>113</v>
      </c>
    </row>
    <row r="73" spans="1:22" x14ac:dyDescent="0.25">
      <c r="A73" s="166" t="s">
        <v>121</v>
      </c>
      <c r="B73" s="164"/>
      <c r="C73" s="164"/>
      <c r="D73" s="164"/>
      <c r="E73" s="164"/>
      <c r="F73" s="164"/>
      <c r="M73" s="351" t="s">
        <v>948</v>
      </c>
      <c r="V73" s="167" t="s">
        <v>114</v>
      </c>
    </row>
    <row r="74" spans="1:22" x14ac:dyDescent="0.25">
      <c r="A74" s="166" t="s">
        <v>122</v>
      </c>
      <c r="B74" s="164"/>
      <c r="C74" s="164"/>
      <c r="D74" s="164"/>
      <c r="E74" s="164"/>
      <c r="F74" s="164"/>
      <c r="M74" s="351" t="s">
        <v>949</v>
      </c>
      <c r="V74" s="167" t="s">
        <v>115</v>
      </c>
    </row>
    <row r="75" spans="1:22" x14ac:dyDescent="0.25">
      <c r="A75" s="166" t="s">
        <v>123</v>
      </c>
      <c r="B75" s="164"/>
      <c r="C75" s="164"/>
      <c r="D75" s="164"/>
      <c r="E75" s="164"/>
      <c r="F75" s="164"/>
      <c r="M75" s="351" t="s">
        <v>950</v>
      </c>
    </row>
    <row r="76" spans="1:22" x14ac:dyDescent="0.25">
      <c r="A76" s="166" t="s">
        <v>124</v>
      </c>
      <c r="B76" s="164"/>
      <c r="C76" s="164"/>
      <c r="D76" s="164"/>
      <c r="E76" s="164"/>
      <c r="F76" s="164"/>
      <c r="M76" s="349"/>
    </row>
    <row r="77" spans="1:22" x14ac:dyDescent="0.25">
      <c r="A77" s="166" t="s">
        <v>125</v>
      </c>
      <c r="B77" s="164"/>
      <c r="C77" s="164"/>
      <c r="D77" s="164"/>
      <c r="E77" s="164"/>
      <c r="F77" s="164"/>
      <c r="M77" s="168" t="s">
        <v>519</v>
      </c>
    </row>
    <row r="78" spans="1:22" x14ac:dyDescent="0.25">
      <c r="A78" s="166" t="s">
        <v>126</v>
      </c>
      <c r="B78" s="164"/>
      <c r="C78" s="164"/>
      <c r="D78" s="164"/>
      <c r="E78" s="164"/>
      <c r="F78" s="164"/>
    </row>
    <row r="79" spans="1:22" x14ac:dyDescent="0.25">
      <c r="A79" s="166" t="s">
        <v>127</v>
      </c>
      <c r="B79" s="164"/>
      <c r="C79" s="164"/>
      <c r="D79" s="164"/>
      <c r="E79" s="164"/>
      <c r="F79" s="164"/>
      <c r="M79" s="96" t="s">
        <v>520</v>
      </c>
    </row>
    <row r="80" spans="1:22" ht="13.8" x14ac:dyDescent="0.3">
      <c r="A80" s="166" t="s">
        <v>128</v>
      </c>
      <c r="B80" s="164"/>
      <c r="C80" s="164"/>
      <c r="D80" s="164"/>
      <c r="E80" s="164"/>
      <c r="F80" s="164"/>
      <c r="M80" s="96" t="s">
        <v>521</v>
      </c>
      <c r="P80" s="169"/>
      <c r="Q80" s="162"/>
    </row>
    <row r="81" spans="1:35" ht="13.8" x14ac:dyDescent="0.3">
      <c r="A81" s="166" t="s">
        <v>129</v>
      </c>
      <c r="B81" s="164"/>
      <c r="C81" s="164"/>
      <c r="D81" s="164"/>
      <c r="E81" s="164"/>
      <c r="F81" s="164"/>
      <c r="M81" s="96" t="s">
        <v>522</v>
      </c>
      <c r="O81" s="170"/>
      <c r="P81" s="171"/>
      <c r="Q81" s="162"/>
    </row>
    <row r="82" spans="1:35" ht="13.8" x14ac:dyDescent="0.3">
      <c r="A82" s="166" t="s">
        <v>130</v>
      </c>
      <c r="B82" s="164"/>
      <c r="C82" s="164"/>
      <c r="D82" s="164"/>
      <c r="E82" s="164"/>
      <c r="F82" s="164"/>
      <c r="M82" s="96" t="s">
        <v>523</v>
      </c>
      <c r="O82" s="170"/>
      <c r="P82" s="171"/>
      <c r="Q82" s="162"/>
    </row>
    <row r="83" spans="1:35" ht="13.8" x14ac:dyDescent="0.3">
      <c r="A83" s="166" t="s">
        <v>131</v>
      </c>
      <c r="B83" s="164"/>
      <c r="C83" s="164"/>
      <c r="D83" s="164"/>
      <c r="E83" s="164"/>
      <c r="F83" s="164"/>
      <c r="M83" s="96" t="s">
        <v>524</v>
      </c>
      <c r="O83" s="170"/>
      <c r="P83" s="171"/>
      <c r="Q83" s="162"/>
    </row>
    <row r="84" spans="1:35" ht="13.8" x14ac:dyDescent="0.3">
      <c r="A84" s="166" t="s">
        <v>132</v>
      </c>
      <c r="B84" s="164"/>
      <c r="C84" s="164"/>
      <c r="D84" s="164"/>
      <c r="E84" s="164"/>
      <c r="F84" s="164"/>
      <c r="M84" s="96" t="s">
        <v>525</v>
      </c>
      <c r="O84" s="170"/>
      <c r="P84" s="171"/>
      <c r="Q84" s="162"/>
    </row>
    <row r="85" spans="1:35" ht="13.8" x14ac:dyDescent="0.3">
      <c r="A85" s="166" t="s">
        <v>133</v>
      </c>
      <c r="B85" s="164"/>
      <c r="C85" s="164"/>
      <c r="D85" s="164"/>
      <c r="E85" s="164"/>
      <c r="F85" s="164"/>
      <c r="M85" s="96" t="s">
        <v>526</v>
      </c>
      <c r="O85" s="170"/>
      <c r="P85" s="171"/>
      <c r="Q85" s="162"/>
    </row>
    <row r="86" spans="1:35" ht="13.8" x14ac:dyDescent="0.3">
      <c r="A86" s="166" t="s">
        <v>134</v>
      </c>
      <c r="B86" s="164"/>
      <c r="C86" s="164"/>
      <c r="D86" s="164"/>
      <c r="E86" s="164"/>
      <c r="F86" s="164"/>
      <c r="M86" s="96" t="s">
        <v>527</v>
      </c>
      <c r="O86" s="170"/>
      <c r="P86" s="171"/>
      <c r="Q86" s="162"/>
    </row>
    <row r="87" spans="1:35" ht="13.8" x14ac:dyDescent="0.3">
      <c r="A87" s="166" t="s">
        <v>135</v>
      </c>
      <c r="B87" s="164"/>
      <c r="C87" s="164"/>
      <c r="D87" s="164"/>
      <c r="E87" s="164"/>
      <c r="F87" s="164"/>
      <c r="M87" s="96" t="s">
        <v>528</v>
      </c>
      <c r="O87" s="172"/>
      <c r="P87" s="173"/>
      <c r="Q87" s="162"/>
    </row>
    <row r="88" spans="1:35" ht="13.8" x14ac:dyDescent="0.3">
      <c r="A88" s="166" t="s">
        <v>136</v>
      </c>
      <c r="B88" s="164"/>
      <c r="C88" s="164"/>
      <c r="D88" s="164"/>
      <c r="E88" s="164"/>
      <c r="F88" s="164"/>
      <c r="M88" s="96" t="s">
        <v>529</v>
      </c>
      <c r="O88" s="174"/>
      <c r="P88" s="175"/>
      <c r="Q88" s="162"/>
    </row>
    <row r="89" spans="1:35" ht="13.8" x14ac:dyDescent="0.3">
      <c r="A89" s="166" t="s">
        <v>137</v>
      </c>
      <c r="B89" s="164"/>
      <c r="C89" s="164"/>
      <c r="D89" s="164"/>
      <c r="E89" s="164"/>
      <c r="F89" s="164"/>
      <c r="M89" s="96" t="s">
        <v>36</v>
      </c>
      <c r="O89" s="172"/>
      <c r="P89" s="173"/>
      <c r="Q89" s="162"/>
    </row>
    <row r="90" spans="1:35" ht="13.8" x14ac:dyDescent="0.3">
      <c r="A90" s="166" t="s">
        <v>138</v>
      </c>
      <c r="B90" s="164"/>
      <c r="C90" s="164"/>
      <c r="D90" s="164"/>
      <c r="E90" s="164"/>
      <c r="F90" s="164"/>
      <c r="O90" s="176"/>
      <c r="P90" s="175"/>
      <c r="Q90" s="162"/>
    </row>
    <row r="91" spans="1:35" ht="13.8" x14ac:dyDescent="0.3">
      <c r="A91" s="166" t="s">
        <v>139</v>
      </c>
      <c r="B91" s="164"/>
      <c r="C91" s="164"/>
      <c r="D91" s="164"/>
      <c r="E91" s="164"/>
      <c r="F91" s="164"/>
      <c r="O91" s="176"/>
      <c r="P91" s="173"/>
      <c r="Q91" s="162"/>
    </row>
    <row r="92" spans="1:35" ht="13.8" x14ac:dyDescent="0.3">
      <c r="A92" s="166" t="s">
        <v>140</v>
      </c>
      <c r="B92" s="164"/>
      <c r="C92" s="164"/>
      <c r="D92" s="164"/>
      <c r="E92" s="164"/>
      <c r="F92" s="164"/>
      <c r="N92" s="168" t="s">
        <v>587</v>
      </c>
      <c r="O92" s="176"/>
      <c r="P92" s="173"/>
      <c r="Q92" s="162"/>
    </row>
    <row r="93" spans="1:35" ht="13.8" x14ac:dyDescent="0.3">
      <c r="A93" s="166" t="s">
        <v>141</v>
      </c>
      <c r="B93" s="164"/>
      <c r="C93" s="164"/>
      <c r="D93" s="164"/>
      <c r="E93" s="164"/>
      <c r="F93" s="164"/>
      <c r="O93" s="176"/>
      <c r="P93" s="173"/>
      <c r="Q93" s="162"/>
    </row>
    <row r="94" spans="1:35" ht="15.6" x14ac:dyDescent="0.3">
      <c r="A94" s="166" t="s">
        <v>142</v>
      </c>
      <c r="B94" s="164"/>
      <c r="C94" s="164"/>
      <c r="D94" s="164"/>
      <c r="E94" s="164"/>
      <c r="F94" s="164"/>
      <c r="N94" s="74" t="s">
        <v>593</v>
      </c>
      <c r="O94" s="74"/>
      <c r="P94" s="177"/>
      <c r="Q94" s="177"/>
      <c r="R94" s="177"/>
      <c r="S94" s="177"/>
      <c r="T94" s="177"/>
      <c r="U94" s="177"/>
      <c r="V94" s="177"/>
      <c r="W94" s="177"/>
    </row>
    <row r="95" spans="1:35" ht="18.600000000000001" x14ac:dyDescent="0.3">
      <c r="A95" s="166" t="s">
        <v>143</v>
      </c>
      <c r="B95" s="164"/>
      <c r="C95" s="164"/>
      <c r="D95" s="164"/>
      <c r="E95" s="164"/>
      <c r="F95" s="164"/>
      <c r="M95" s="178"/>
      <c r="N95" s="75"/>
      <c r="O95" s="179"/>
      <c r="P95" s="180"/>
      <c r="Q95" s="178"/>
      <c r="R95" s="178"/>
      <c r="S95" s="178"/>
      <c r="T95" s="178"/>
      <c r="U95" s="178"/>
      <c r="V95" s="178"/>
      <c r="W95" s="178"/>
    </row>
    <row r="96" spans="1:35" ht="18.600000000000001" x14ac:dyDescent="0.3">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494</v>
      </c>
      <c r="B446" s="164"/>
      <c r="C446" s="164"/>
      <c r="D446" s="164"/>
      <c r="E446" s="164"/>
      <c r="F446" s="164"/>
      <c r="N446" s="266"/>
      <c r="O446" s="266"/>
      <c r="X446" s="100"/>
      <c r="Y446" s="100"/>
      <c r="Z446" s="100"/>
      <c r="AA446" s="100"/>
    </row>
    <row r="447" spans="1:44" ht="15.6" x14ac:dyDescent="0.3">
      <c r="A447" s="166" t="s">
        <v>495</v>
      </c>
      <c r="B447" s="164"/>
      <c r="C447" s="164"/>
      <c r="D447" s="164"/>
      <c r="E447" s="164"/>
      <c r="F447" s="164"/>
      <c r="N447" s="266"/>
      <c r="O447" s="266"/>
      <c r="X447" s="100"/>
      <c r="Y447" s="100"/>
      <c r="Z447" s="100"/>
      <c r="AA447" s="100"/>
    </row>
    <row r="448" spans="1:44" ht="15.6" x14ac:dyDescent="0.3">
      <c r="A448" s="166" t="s">
        <v>496</v>
      </c>
      <c r="B448" s="164"/>
      <c r="C448" s="164"/>
      <c r="D448" s="164"/>
      <c r="E448" s="164"/>
      <c r="F448" s="164"/>
      <c r="N448" s="266"/>
      <c r="O448" s="266"/>
      <c r="X448" s="100"/>
      <c r="Y448" s="100"/>
      <c r="Z448" s="100"/>
      <c r="AA448" s="100"/>
    </row>
    <row r="449" spans="1:27" ht="15.6" x14ac:dyDescent="0.3">
      <c r="A449" s="166" t="s">
        <v>497</v>
      </c>
      <c r="B449" s="164"/>
      <c r="C449" s="164"/>
      <c r="D449" s="164"/>
      <c r="E449" s="164"/>
      <c r="F449" s="164"/>
      <c r="N449" s="266"/>
      <c r="O449" s="266"/>
      <c r="X449" s="100"/>
      <c r="Y449" s="100"/>
      <c r="Z449" s="100"/>
      <c r="AA449" s="100"/>
    </row>
    <row r="450" spans="1:27" ht="15.6" x14ac:dyDescent="0.3">
      <c r="A450" s="166" t="s">
        <v>498</v>
      </c>
      <c r="B450" s="164"/>
      <c r="C450" s="164"/>
      <c r="D450" s="164"/>
      <c r="E450" s="164"/>
      <c r="F450" s="164"/>
      <c r="N450" s="266"/>
      <c r="O450" s="266"/>
      <c r="X450" s="100"/>
      <c r="Y450" s="100"/>
      <c r="Z450" s="100"/>
      <c r="AA450" s="100"/>
    </row>
    <row r="451" spans="1:27" ht="15.6" x14ac:dyDescent="0.3">
      <c r="A451" s="166" t="s">
        <v>499</v>
      </c>
      <c r="B451" s="164"/>
      <c r="C451" s="164"/>
      <c r="D451" s="164"/>
      <c r="E451" s="164"/>
      <c r="F451" s="164"/>
      <c r="N451" s="266"/>
      <c r="O451" s="266"/>
      <c r="X451" s="100"/>
      <c r="Y451" s="100"/>
      <c r="Z451" s="100"/>
      <c r="AA451" s="100"/>
    </row>
    <row r="452" spans="1:27" ht="15.6" x14ac:dyDescent="0.3">
      <c r="A452" s="166" t="s">
        <v>500</v>
      </c>
      <c r="B452" s="164"/>
      <c r="C452" s="164"/>
      <c r="D452" s="164"/>
      <c r="E452" s="164"/>
      <c r="F452" s="164"/>
      <c r="N452" s="266"/>
      <c r="O452" s="266"/>
      <c r="X452" s="100"/>
      <c r="Y452" s="100"/>
      <c r="Z452" s="100"/>
      <c r="AA452" s="100"/>
    </row>
    <row r="453" spans="1:27" ht="15.6" x14ac:dyDescent="0.3">
      <c r="A453" s="166" t="s">
        <v>501</v>
      </c>
      <c r="B453" s="164"/>
      <c r="C453" s="164"/>
      <c r="D453" s="164"/>
      <c r="E453" s="164"/>
      <c r="F453" s="164"/>
      <c r="N453" s="266"/>
      <c r="O453" s="266"/>
      <c r="X453" s="100"/>
      <c r="Y453" s="100"/>
      <c r="Z453" s="100"/>
      <c r="AA453" s="100"/>
    </row>
    <row r="454" spans="1:27" ht="15.6" x14ac:dyDescent="0.3">
      <c r="A454" s="166" t="s">
        <v>502</v>
      </c>
      <c r="B454" s="164"/>
      <c r="C454" s="164"/>
      <c r="D454" s="164"/>
      <c r="E454" s="164"/>
      <c r="F454" s="164"/>
      <c r="N454" s="266"/>
      <c r="O454" s="266"/>
      <c r="X454" s="100"/>
      <c r="Y454" s="100"/>
      <c r="Z454" s="100"/>
      <c r="AA454" s="100"/>
    </row>
    <row r="455" spans="1:27" ht="15.6" x14ac:dyDescent="0.3">
      <c r="A455" s="166" t="s">
        <v>503</v>
      </c>
      <c r="B455" s="164"/>
      <c r="C455" s="164"/>
      <c r="D455" s="164"/>
      <c r="E455" s="164"/>
      <c r="F455" s="164"/>
      <c r="N455" s="266"/>
      <c r="O455" s="266"/>
      <c r="X455" s="100"/>
      <c r="Y455" s="100"/>
      <c r="Z455" s="100"/>
      <c r="AA455" s="100"/>
    </row>
    <row r="456" spans="1:27" x14ac:dyDescent="0.25">
      <c r="A456" s="166" t="s">
        <v>504</v>
      </c>
      <c r="B456" s="164"/>
      <c r="C456" s="164"/>
      <c r="D456" s="164"/>
      <c r="E456" s="164"/>
      <c r="F456" s="164"/>
    </row>
    <row r="457" spans="1:27" x14ac:dyDescent="0.25">
      <c r="A457" s="166" t="s">
        <v>505</v>
      </c>
      <c r="B457" s="164"/>
      <c r="C457" s="164"/>
      <c r="D457" s="164"/>
      <c r="E457" s="164"/>
      <c r="F457" s="164"/>
    </row>
    <row r="458" spans="1:27" x14ac:dyDescent="0.25">
      <c r="A458" s="166" t="s">
        <v>506</v>
      </c>
      <c r="B458" s="164"/>
      <c r="C458" s="164"/>
      <c r="D458" s="164"/>
      <c r="E458" s="164"/>
      <c r="F458" s="164"/>
    </row>
    <row r="459" spans="1:27" x14ac:dyDescent="0.25">
      <c r="A459" s="166" t="s">
        <v>507</v>
      </c>
      <c r="B459" s="164"/>
      <c r="C459" s="164"/>
      <c r="D459" s="164"/>
      <c r="E459" s="164"/>
      <c r="F459" s="164"/>
    </row>
    <row r="460" spans="1:27" x14ac:dyDescent="0.25">
      <c r="A460" s="166" t="s">
        <v>508</v>
      </c>
      <c r="B460" s="164"/>
      <c r="C460" s="164"/>
      <c r="D460" s="164"/>
      <c r="E460" s="164"/>
      <c r="F460" s="164"/>
    </row>
    <row r="461" spans="1:27" x14ac:dyDescent="0.25">
      <c r="A461" s="166" t="s">
        <v>509</v>
      </c>
      <c r="B461" s="164"/>
      <c r="C461" s="164"/>
      <c r="D461" s="164"/>
      <c r="E461" s="164"/>
      <c r="F461" s="164"/>
    </row>
    <row r="462" spans="1:27" x14ac:dyDescent="0.25">
      <c r="A462" s="166" t="s">
        <v>510</v>
      </c>
      <c r="B462" s="164"/>
      <c r="C462" s="164"/>
      <c r="D462" s="164"/>
      <c r="E462" s="164"/>
      <c r="F462" s="164"/>
    </row>
    <row r="463" spans="1:27" x14ac:dyDescent="0.25">
      <c r="A463" s="166" t="s">
        <v>511</v>
      </c>
      <c r="B463" s="164"/>
      <c r="C463" s="164"/>
      <c r="D463" s="164"/>
      <c r="E463" s="164"/>
      <c r="F463" s="164"/>
    </row>
    <row r="464" spans="1:27" x14ac:dyDescent="0.25">
      <c r="A464" s="166" t="s">
        <v>512</v>
      </c>
      <c r="B464" s="164"/>
      <c r="C464" s="164"/>
      <c r="D464" s="164"/>
      <c r="E464" s="164"/>
      <c r="F464" s="164"/>
    </row>
    <row r="465" spans="1:6" x14ac:dyDescent="0.25">
      <c r="A465" s="166" t="s">
        <v>513</v>
      </c>
      <c r="B465" s="164"/>
      <c r="C465" s="164"/>
      <c r="D465" s="164"/>
      <c r="E465" s="164"/>
      <c r="F465" s="164"/>
    </row>
    <row r="466" spans="1:6" x14ac:dyDescent="0.25">
      <c r="A466" s="166" t="s">
        <v>514</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22</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29</v>
      </c>
      <c r="F10" s="398">
        <f>'Yr1 Req'!F10:N10</f>
        <v>0</v>
      </c>
      <c r="G10" s="398"/>
      <c r="H10" s="398"/>
      <c r="I10" s="398"/>
      <c r="J10" s="398"/>
      <c r="K10" s="398"/>
      <c r="L10" s="398"/>
      <c r="M10" s="398"/>
      <c r="N10" s="398"/>
      <c r="O10" s="109"/>
      <c r="P10" s="109"/>
      <c r="Q10" s="109"/>
      <c r="R10" s="109"/>
      <c r="S10" s="109"/>
      <c r="T10" s="110" t="s">
        <v>30</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31</v>
      </c>
      <c r="F11" s="408">
        <f>'Yr1 Req'!F11:N11</f>
        <v>0</v>
      </c>
      <c r="G11" s="408"/>
      <c r="H11" s="408"/>
      <c r="I11" s="408"/>
      <c r="J11" s="408"/>
      <c r="K11" s="408"/>
      <c r="L11" s="408"/>
      <c r="M11" s="408"/>
      <c r="N11" s="408"/>
      <c r="O11" s="109"/>
      <c r="P11" s="109"/>
      <c r="Q11" s="109"/>
      <c r="R11" s="109"/>
      <c r="S11" s="109"/>
      <c r="T11" s="110" t="s">
        <v>32</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33</v>
      </c>
      <c r="F12" s="408">
        <f>'Yr1 Req'!F12:N12</f>
        <v>0</v>
      </c>
      <c r="G12" s="408"/>
      <c r="H12" s="408"/>
      <c r="I12" s="408"/>
      <c r="J12" s="408"/>
      <c r="K12" s="408"/>
      <c r="L12" s="408"/>
      <c r="M12" s="408"/>
      <c r="N12" s="408"/>
      <c r="O12" s="109"/>
      <c r="P12" s="109"/>
      <c r="Q12" s="109"/>
      <c r="R12" s="109"/>
      <c r="S12" s="109"/>
      <c r="T12" s="110" t="s">
        <v>34</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913</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916</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 customHeight="1" x14ac:dyDescent="0.25">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 customHeight="1" x14ac:dyDescent="0.25">
      <c r="A20" s="133"/>
      <c r="B20" s="109"/>
      <c r="C20" s="109"/>
      <c r="D20" s="110"/>
      <c r="E20" s="110" t="s">
        <v>26</v>
      </c>
      <c r="F20" s="105" t="s">
        <v>44</v>
      </c>
      <c r="G20" s="105"/>
      <c r="H20" s="135"/>
      <c r="I20" s="113"/>
      <c r="J20" s="121" t="s">
        <v>26</v>
      </c>
      <c r="K20" s="105" t="s">
        <v>45</v>
      </c>
      <c r="L20" s="105"/>
      <c r="M20" s="105"/>
      <c r="N20" s="113"/>
      <c r="O20" s="136" t="s">
        <v>46</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 customHeight="1" x14ac:dyDescent="0.25">
      <c r="A21" s="108"/>
      <c r="B21" s="109"/>
      <c r="C21" s="109"/>
      <c r="D21" s="109"/>
      <c r="E21" s="109"/>
      <c r="F21" s="109"/>
      <c r="G21" s="109"/>
      <c r="H21" s="110" t="s">
        <v>22</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 customHeight="1" x14ac:dyDescent="0.25">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 customHeight="1" x14ac:dyDescent="0.25">
      <c r="A23" s="108"/>
      <c r="B23" s="109"/>
      <c r="C23" s="109"/>
      <c r="D23" s="109"/>
      <c r="E23" s="110" t="s">
        <v>53</v>
      </c>
      <c r="F23" s="396">
        <f>'Yr2 Req'!F23:L23</f>
        <v>0</v>
      </c>
      <c r="G23" s="396"/>
      <c r="H23" s="396"/>
      <c r="I23" s="396"/>
      <c r="J23" s="396"/>
      <c r="K23" s="396"/>
      <c r="L23" s="396"/>
      <c r="M23" s="105"/>
      <c r="N23" s="109"/>
      <c r="O23" s="109"/>
      <c r="P23" s="109"/>
      <c r="Q23" s="109"/>
      <c r="R23" s="109"/>
      <c r="S23" s="109"/>
      <c r="T23" s="110" t="s">
        <v>917</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 customHeight="1" x14ac:dyDescent="0.25">
      <c r="A24" s="108"/>
      <c r="B24" s="109"/>
      <c r="C24" s="109"/>
      <c r="D24" s="109"/>
      <c r="E24" s="110" t="s">
        <v>56</v>
      </c>
      <c r="F24" s="396"/>
      <c r="G24" s="396"/>
      <c r="H24" s="396"/>
      <c r="I24" s="396"/>
      <c r="J24" s="396"/>
      <c r="K24" s="396"/>
      <c r="L24" s="396"/>
      <c r="M24" s="105"/>
      <c r="N24" s="109"/>
      <c r="O24" s="109"/>
      <c r="P24" s="109"/>
      <c r="Q24" s="109"/>
      <c r="R24" s="109"/>
      <c r="S24" s="109"/>
      <c r="T24" s="110" t="s">
        <v>57</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 customHeight="1" x14ac:dyDescent="0.25">
      <c r="A25" s="108"/>
      <c r="B25" s="109"/>
      <c r="C25" s="109"/>
      <c r="D25" s="109"/>
      <c r="E25" s="110" t="s">
        <v>60</v>
      </c>
      <c r="F25" s="396"/>
      <c r="G25" s="396"/>
      <c r="H25" s="396"/>
      <c r="I25" s="396"/>
      <c r="J25" s="396"/>
      <c r="K25" s="396"/>
      <c r="L25" s="396"/>
      <c r="M25" s="105"/>
      <c r="N25" s="109"/>
      <c r="O25" s="109"/>
      <c r="P25" s="109"/>
      <c r="Q25" s="109"/>
      <c r="R25" s="109"/>
      <c r="S25" s="109"/>
      <c r="T25" s="110" t="s">
        <v>61</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 customHeight="1" x14ac:dyDescent="0.25">
      <c r="A26" s="108"/>
      <c r="B26" s="109"/>
      <c r="C26" s="109"/>
      <c r="D26" s="109"/>
      <c r="E26" s="110" t="s">
        <v>64</v>
      </c>
      <c r="F26" s="396"/>
      <c r="G26" s="396"/>
      <c r="H26" s="396"/>
      <c r="I26" s="396"/>
      <c r="J26" s="396"/>
      <c r="K26" s="396"/>
      <c r="L26" s="396"/>
      <c r="M26" s="105"/>
      <c r="N26" s="109"/>
      <c r="O26" s="109"/>
      <c r="P26" s="109"/>
      <c r="Q26" s="109"/>
      <c r="R26" s="109"/>
      <c r="S26" s="109"/>
      <c r="T26" s="110" t="s">
        <v>65</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66</v>
      </c>
      <c r="F27" s="396"/>
      <c r="G27" s="396"/>
      <c r="H27" s="396"/>
      <c r="I27" s="396"/>
      <c r="J27" s="396"/>
      <c r="K27" s="396"/>
      <c r="L27" s="396"/>
      <c r="M27" s="105"/>
      <c r="N27" s="109"/>
      <c r="O27" s="109"/>
      <c r="P27" s="109"/>
      <c r="Q27" s="109"/>
      <c r="R27" s="109"/>
      <c r="S27" s="109"/>
      <c r="T27" s="110" t="s">
        <v>67</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33</v>
      </c>
      <c r="F28" s="396"/>
      <c r="G28" s="396"/>
      <c r="H28" s="396"/>
      <c r="I28" s="396"/>
      <c r="J28" s="396"/>
      <c r="K28" s="396"/>
      <c r="L28" s="396"/>
      <c r="M28" s="105"/>
      <c r="N28" s="109"/>
      <c r="O28" s="109"/>
      <c r="P28" s="109"/>
      <c r="Q28" s="109"/>
      <c r="R28" s="109"/>
      <c r="S28" s="109"/>
      <c r="T28" s="110" t="s">
        <v>68</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69</v>
      </c>
      <c r="F29" s="396"/>
      <c r="G29" s="396"/>
      <c r="H29" s="396"/>
      <c r="I29" s="396"/>
      <c r="J29" s="396"/>
      <c r="K29" s="396"/>
      <c r="L29" s="396"/>
      <c r="M29" s="105"/>
      <c r="N29" s="109"/>
      <c r="O29" s="109"/>
      <c r="P29" s="109"/>
      <c r="Q29" s="109"/>
      <c r="R29" s="109"/>
      <c r="S29" s="109"/>
      <c r="T29" s="110" t="s">
        <v>70</v>
      </c>
      <c r="U29" s="396"/>
      <c r="V29" s="396"/>
      <c r="W29" s="396"/>
      <c r="X29" s="396"/>
      <c r="Y29" s="396"/>
      <c r="Z29" s="397"/>
      <c r="AA29" s="107"/>
      <c r="AB29" s="107"/>
      <c r="AC29" s="107"/>
      <c r="AD29" s="107"/>
      <c r="AE29" s="107"/>
      <c r="AF29" s="107"/>
      <c r="AG29" s="107"/>
      <c r="AH29" s="107"/>
      <c r="AI29" s="107"/>
      <c r="AJ29" s="107"/>
      <c r="AK29" s="107"/>
      <c r="AL29" s="107"/>
      <c r="AM29" s="107"/>
      <c r="AN29" s="107"/>
      <c r="AO29" s="107" t="s">
        <v>38</v>
      </c>
      <c r="AP29" s="107">
        <v>660531</v>
      </c>
    </row>
    <row r="30" spans="1:46" ht="15.9" customHeight="1" x14ac:dyDescent="0.25">
      <c r="A30" s="108"/>
      <c r="B30" s="109"/>
      <c r="C30" s="109"/>
      <c r="D30" s="109"/>
      <c r="E30" s="110" t="s">
        <v>71</v>
      </c>
      <c r="F30" s="396"/>
      <c r="G30" s="396"/>
      <c r="H30" s="396"/>
      <c r="I30" s="396"/>
      <c r="J30" s="396"/>
      <c r="K30" s="396"/>
      <c r="L30" s="396"/>
      <c r="M30" s="105"/>
      <c r="N30" s="109"/>
      <c r="O30" s="109"/>
      <c r="P30" s="109"/>
      <c r="Q30" s="109"/>
      <c r="R30" s="109"/>
      <c r="S30" s="109"/>
      <c r="T30" s="110" t="s">
        <v>72</v>
      </c>
      <c r="U30" s="396"/>
      <c r="V30" s="396"/>
      <c r="W30" s="396"/>
      <c r="X30" s="396"/>
      <c r="Y30" s="396"/>
      <c r="Z30" s="397"/>
      <c r="AA30" s="107"/>
      <c r="AB30" s="107"/>
      <c r="AC30" s="107"/>
      <c r="AD30" s="107"/>
      <c r="AE30" s="107"/>
      <c r="AF30" s="107"/>
      <c r="AG30" s="107"/>
      <c r="AH30" s="107"/>
      <c r="AI30" s="107"/>
      <c r="AJ30" s="107"/>
      <c r="AK30" s="107"/>
      <c r="AL30" s="107"/>
      <c r="AM30" s="107"/>
      <c r="AN30" s="107"/>
      <c r="AO30" s="107" t="s">
        <v>47</v>
      </c>
      <c r="AP30" s="107" t="e">
        <f>#REF!+1</f>
        <v>#REF!</v>
      </c>
    </row>
    <row r="31" spans="1:46" ht="15.9" customHeight="1" x14ac:dyDescent="0.25">
      <c r="A31" s="108"/>
      <c r="B31" s="109"/>
      <c r="C31" s="109"/>
      <c r="D31" s="109"/>
      <c r="E31" s="110" t="s">
        <v>73</v>
      </c>
      <c r="F31" s="396"/>
      <c r="G31" s="396"/>
      <c r="H31" s="396"/>
      <c r="I31" s="396"/>
      <c r="J31" s="396"/>
      <c r="K31" s="396"/>
      <c r="L31" s="396"/>
      <c r="M31" s="105"/>
      <c r="N31" s="109"/>
      <c r="O31" s="138"/>
      <c r="P31" s="138"/>
      <c r="Q31" s="109"/>
      <c r="R31" s="109"/>
      <c r="S31" s="109"/>
      <c r="T31" s="110" t="s">
        <v>546</v>
      </c>
      <c r="U31" s="396"/>
      <c r="V31" s="396"/>
      <c r="W31" s="396"/>
      <c r="X31" s="396"/>
      <c r="Y31" s="396"/>
      <c r="Z31" s="397"/>
      <c r="AA31" s="107"/>
      <c r="AB31" s="107"/>
      <c r="AC31" s="107"/>
      <c r="AD31" s="107"/>
      <c r="AE31" s="107"/>
      <c r="AF31" s="107"/>
      <c r="AG31" s="107"/>
      <c r="AH31" s="107"/>
      <c r="AI31" s="107"/>
      <c r="AJ31" s="107"/>
      <c r="AK31" s="107"/>
      <c r="AL31" s="107"/>
      <c r="AM31" s="107"/>
      <c r="AN31" s="107"/>
      <c r="AO31" s="107" t="s">
        <v>51</v>
      </c>
      <c r="AP31" s="107" t="e">
        <v>#REF!</v>
      </c>
    </row>
    <row r="32" spans="1:46" ht="15.9" customHeight="1" x14ac:dyDescent="0.25">
      <c r="A32" s="108"/>
      <c r="B32" s="109"/>
      <c r="C32" s="109"/>
      <c r="D32" s="109"/>
      <c r="E32" s="110" t="s">
        <v>74</v>
      </c>
      <c r="F32" s="396"/>
      <c r="G32" s="396"/>
      <c r="H32" s="396"/>
      <c r="I32" s="396"/>
      <c r="J32" s="396"/>
      <c r="K32" s="396"/>
      <c r="L32" s="396"/>
      <c r="M32" s="105"/>
      <c r="N32" s="109"/>
      <c r="O32" s="109"/>
      <c r="P32" s="109"/>
      <c r="Q32" s="138"/>
      <c r="R32" s="138"/>
      <c r="S32" s="138"/>
      <c r="T32" s="139" t="s">
        <v>547</v>
      </c>
      <c r="U32" s="396"/>
      <c r="V32" s="396"/>
      <c r="W32" s="396"/>
      <c r="X32" s="396"/>
      <c r="Y32" s="396"/>
      <c r="Z32" s="397"/>
      <c r="AA32" s="107"/>
      <c r="AB32" s="107"/>
      <c r="AC32" s="107"/>
      <c r="AD32" s="107"/>
      <c r="AE32" s="107"/>
      <c r="AF32" s="107"/>
      <c r="AG32" s="107"/>
      <c r="AH32" s="107"/>
      <c r="AI32" s="107"/>
      <c r="AJ32" s="107"/>
      <c r="AK32" s="107"/>
      <c r="AL32" s="107"/>
      <c r="AM32" s="107"/>
      <c r="AN32" s="107"/>
      <c r="AO32" s="107" t="s">
        <v>54</v>
      </c>
      <c r="AP32" s="107" t="e">
        <v>#REF!</v>
      </c>
    </row>
    <row r="33" spans="1:42" ht="15.9" customHeight="1" x14ac:dyDescent="0.25">
      <c r="A33" s="140"/>
      <c r="B33" s="138"/>
      <c r="C33" s="138"/>
      <c r="D33" s="138"/>
      <c r="E33" s="139" t="s">
        <v>548</v>
      </c>
      <c r="F33" s="396"/>
      <c r="G33" s="396"/>
      <c r="H33" s="396"/>
      <c r="I33" s="396"/>
      <c r="J33" s="396"/>
      <c r="K33" s="396"/>
      <c r="L33" s="396"/>
      <c r="M33" s="105"/>
      <c r="N33" s="109"/>
      <c r="O33" s="109"/>
      <c r="P33" s="109"/>
      <c r="Q33" s="109"/>
      <c r="R33" s="109"/>
      <c r="S33" s="109"/>
      <c r="T33" s="110" t="s">
        <v>75</v>
      </c>
      <c r="U33" s="396"/>
      <c r="V33" s="396"/>
      <c r="W33" s="396"/>
      <c r="X33" s="396"/>
      <c r="Y33" s="396"/>
      <c r="Z33" s="397"/>
      <c r="AA33" s="107"/>
      <c r="AB33" s="107"/>
      <c r="AC33" s="107"/>
      <c r="AD33" s="107"/>
      <c r="AE33" s="107"/>
      <c r="AF33" s="107"/>
      <c r="AG33" s="107"/>
      <c r="AH33" s="107"/>
      <c r="AI33" s="107"/>
      <c r="AJ33" s="107"/>
      <c r="AK33" s="107"/>
      <c r="AL33" s="107"/>
      <c r="AM33" s="107"/>
      <c r="AN33" s="107"/>
      <c r="AO33" s="107" t="s">
        <v>58</v>
      </c>
      <c r="AP33" s="107" t="e">
        <v>#REF!</v>
      </c>
    </row>
    <row r="34" spans="1:42" ht="15.9" customHeight="1" x14ac:dyDescent="0.25">
      <c r="A34" s="108"/>
      <c r="B34" s="109"/>
      <c r="C34" s="109"/>
      <c r="D34" s="109"/>
      <c r="E34" s="110" t="s">
        <v>76</v>
      </c>
      <c r="F34" s="396"/>
      <c r="G34" s="396"/>
      <c r="H34" s="396"/>
      <c r="I34" s="396"/>
      <c r="J34" s="396"/>
      <c r="K34" s="396"/>
      <c r="L34" s="396"/>
      <c r="M34" s="105"/>
      <c r="N34" s="109"/>
      <c r="O34" s="109"/>
      <c r="P34" s="109"/>
      <c r="Q34" s="109"/>
      <c r="R34" s="109"/>
      <c r="S34" s="109"/>
      <c r="T34" s="110" t="s">
        <v>77</v>
      </c>
      <c r="U34" s="396"/>
      <c r="V34" s="396"/>
      <c r="W34" s="396"/>
      <c r="X34" s="396"/>
      <c r="Y34" s="396"/>
      <c r="Z34" s="397"/>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78</v>
      </c>
      <c r="H36" s="109"/>
      <c r="I36" s="110" t="s">
        <v>79</v>
      </c>
      <c r="J36" s="398"/>
      <c r="K36" s="398"/>
      <c r="L36" s="142" t="s">
        <v>80</v>
      </c>
      <c r="M36" s="398"/>
      <c r="N36" s="398"/>
      <c r="O36" s="142" t="s">
        <v>81</v>
      </c>
      <c r="P36" s="398"/>
      <c r="Q36" s="398"/>
      <c r="R36" s="142" t="s">
        <v>82</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 customHeight="1" x14ac:dyDescent="0.3">
      <c r="A39" s="148" t="s">
        <v>84</v>
      </c>
      <c r="B39" s="105"/>
      <c r="C39" s="109"/>
      <c r="D39" s="109"/>
      <c r="E39" s="109"/>
      <c r="F39" s="109"/>
      <c r="G39" s="109"/>
      <c r="H39" s="110" t="s">
        <v>85</v>
      </c>
      <c r="I39" s="105"/>
      <c r="J39" s="116"/>
      <c r="K39" s="380"/>
      <c r="L39" s="380"/>
      <c r="M39" s="380"/>
      <c r="N39" s="380"/>
      <c r="O39" s="380"/>
      <c r="P39" s="380"/>
      <c r="Q39" s="380"/>
      <c r="R39" s="380"/>
      <c r="S39" s="380"/>
      <c r="T39" s="105"/>
      <c r="U39" s="110" t="s">
        <v>86</v>
      </c>
      <c r="V39" s="391"/>
      <c r="W39" s="391"/>
      <c r="X39" s="391"/>
      <c r="Y39" s="391"/>
      <c r="Z39" s="392"/>
    </row>
    <row r="40" spans="1:42" ht="15.9" customHeight="1" x14ac:dyDescent="0.3">
      <c r="A40" s="148" t="s">
        <v>87</v>
      </c>
      <c r="B40" s="105"/>
      <c r="C40" s="109"/>
      <c r="D40" s="109"/>
      <c r="E40" s="109"/>
      <c r="F40" s="109"/>
      <c r="G40" s="109"/>
      <c r="H40" s="110" t="s">
        <v>88</v>
      </c>
      <c r="I40" s="116"/>
      <c r="J40" s="116"/>
      <c r="K40" s="370"/>
      <c r="L40" s="370"/>
      <c r="M40" s="370"/>
      <c r="N40" s="370"/>
      <c r="O40" s="370"/>
      <c r="P40" s="370"/>
      <c r="Q40" s="370"/>
      <c r="R40" s="370"/>
      <c r="S40" s="370"/>
      <c r="T40" s="105"/>
      <c r="U40" s="110" t="s">
        <v>86</v>
      </c>
      <c r="V40" s="386"/>
      <c r="W40" s="386"/>
      <c r="X40" s="386"/>
      <c r="Y40" s="386"/>
      <c r="Z40" s="387"/>
    </row>
    <row r="41" spans="1:42" ht="15.9" customHeight="1" x14ac:dyDescent="0.3">
      <c r="A41" s="148" t="s">
        <v>89</v>
      </c>
      <c r="B41" s="105"/>
      <c r="C41" s="109"/>
      <c r="D41" s="105"/>
      <c r="E41" s="109"/>
      <c r="F41" s="105"/>
      <c r="G41" s="105"/>
      <c r="H41" s="105"/>
      <c r="I41" s="105"/>
      <c r="J41" s="110" t="s">
        <v>90</v>
      </c>
      <c r="K41" s="425"/>
      <c r="L41" s="425"/>
      <c r="M41" s="425"/>
      <c r="N41" s="425"/>
      <c r="O41" s="425"/>
      <c r="P41" s="425"/>
      <c r="Q41" s="425"/>
      <c r="R41" s="425"/>
      <c r="S41" s="425"/>
      <c r="T41" s="105"/>
      <c r="U41" s="110" t="s">
        <v>86</v>
      </c>
      <c r="V41" s="426"/>
      <c r="W41" s="426"/>
      <c r="X41" s="426"/>
      <c r="Y41" s="426"/>
      <c r="Z41" s="427"/>
    </row>
    <row r="42" spans="1:42" ht="15.9" customHeight="1" x14ac:dyDescent="0.3">
      <c r="A42" s="148" t="s">
        <v>91</v>
      </c>
      <c r="B42" s="105"/>
      <c r="C42" s="109"/>
      <c r="D42" s="109"/>
      <c r="E42" s="109"/>
      <c r="F42" s="109"/>
      <c r="G42" s="109"/>
      <c r="H42" s="110" t="s">
        <v>92</v>
      </c>
      <c r="I42" s="105"/>
      <c r="J42" s="105"/>
      <c r="K42" s="370"/>
      <c r="L42" s="370"/>
      <c r="M42" s="370"/>
      <c r="N42" s="370"/>
      <c r="O42" s="370"/>
      <c r="P42" s="370"/>
      <c r="Q42" s="370"/>
      <c r="R42" s="370"/>
      <c r="S42" s="370"/>
      <c r="T42" s="105"/>
      <c r="U42" s="110" t="s">
        <v>86</v>
      </c>
      <c r="V42" s="386"/>
      <c r="W42" s="386"/>
      <c r="X42" s="386"/>
      <c r="Y42" s="386"/>
      <c r="Z42" s="387"/>
    </row>
    <row r="43" spans="1:42" ht="15.9" customHeight="1" x14ac:dyDescent="0.3">
      <c r="A43" s="148" t="s">
        <v>93</v>
      </c>
      <c r="B43" s="105"/>
      <c r="C43" s="109"/>
      <c r="D43" s="109"/>
      <c r="E43" s="109"/>
      <c r="F43" s="109"/>
      <c r="G43" s="109"/>
      <c r="H43" s="110" t="s">
        <v>94</v>
      </c>
      <c r="I43" s="105"/>
      <c r="J43" s="105"/>
      <c r="K43" s="370"/>
      <c r="L43" s="370"/>
      <c r="M43" s="370"/>
      <c r="N43" s="370"/>
      <c r="O43" s="370"/>
      <c r="P43" s="370"/>
      <c r="Q43" s="370"/>
      <c r="R43" s="370"/>
      <c r="S43" s="370"/>
      <c r="T43" s="105"/>
      <c r="U43" s="110" t="s">
        <v>86</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95</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96</v>
      </c>
      <c r="E46" s="380"/>
      <c r="F46" s="380"/>
      <c r="G46" s="380"/>
      <c r="H46" s="380"/>
      <c r="I46" s="380"/>
      <c r="J46" s="380"/>
      <c r="K46" s="380"/>
      <c r="L46" s="380"/>
      <c r="M46" s="380"/>
      <c r="N46" s="380"/>
      <c r="O46" s="380"/>
      <c r="P46" s="380"/>
      <c r="Q46" s="109"/>
      <c r="R46" s="109"/>
      <c r="S46" s="109"/>
      <c r="T46" s="113"/>
      <c r="U46" s="110" t="s">
        <v>97</v>
      </c>
      <c r="V46" s="380"/>
      <c r="W46" s="380"/>
      <c r="X46" s="380"/>
      <c r="Y46" s="380"/>
      <c r="Z46" s="381"/>
    </row>
    <row r="47" spans="1:42" ht="15.9" customHeight="1" x14ac:dyDescent="0.3">
      <c r="A47" s="104"/>
      <c r="B47" s="154"/>
      <c r="C47" s="109"/>
      <c r="D47" s="110" t="s">
        <v>116</v>
      </c>
      <c r="E47" s="421">
        <f>'Yr1 Req'!E47:P47</f>
        <v>0</v>
      </c>
      <c r="F47" s="421"/>
      <c r="G47" s="421"/>
      <c r="H47" s="421"/>
      <c r="I47" s="421"/>
      <c r="J47" s="421"/>
      <c r="K47" s="421"/>
      <c r="L47" s="421"/>
      <c r="M47" s="421"/>
      <c r="N47" s="421"/>
      <c r="O47" s="421"/>
      <c r="P47" s="421"/>
      <c r="Q47" s="109"/>
      <c r="R47" s="109"/>
      <c r="S47" s="109"/>
      <c r="T47" s="113"/>
      <c r="U47" s="110" t="s">
        <v>98</v>
      </c>
      <c r="V47" s="422">
        <f>'Yr1 Req'!V47:Z47</f>
        <v>0</v>
      </c>
      <c r="W47" s="422"/>
      <c r="X47" s="422"/>
      <c r="Y47" s="422"/>
      <c r="Z47" s="423"/>
    </row>
    <row r="48" spans="1:42" ht="15.9" customHeight="1" x14ac:dyDescent="0.3">
      <c r="A48" s="151" t="s">
        <v>117</v>
      </c>
      <c r="B48" s="135"/>
      <c r="C48" s="135"/>
      <c r="D48" s="135"/>
      <c r="E48" s="424">
        <f>'Yr1 Req'!E48:P48</f>
        <v>0</v>
      </c>
      <c r="F48" s="424"/>
      <c r="G48" s="424"/>
      <c r="H48" s="424"/>
      <c r="I48" s="424"/>
      <c r="J48" s="424"/>
      <c r="K48" s="424"/>
      <c r="L48" s="424"/>
      <c r="M48" s="424"/>
      <c r="N48" s="424"/>
      <c r="O48" s="424"/>
      <c r="P48" s="424"/>
      <c r="Q48" s="109"/>
      <c r="R48" s="109"/>
      <c r="S48" s="109"/>
      <c r="T48" s="113"/>
      <c r="U48" s="110" t="s">
        <v>100</v>
      </c>
      <c r="V48" s="419"/>
      <c r="W48" s="419"/>
      <c r="X48" s="419"/>
      <c r="Y48" s="419"/>
      <c r="Z48" s="420"/>
    </row>
    <row r="49" spans="1:26" ht="15.9" customHeight="1" x14ac:dyDescent="0.3">
      <c r="A49" s="104"/>
      <c r="B49" s="113"/>
      <c r="C49" s="155"/>
      <c r="D49" s="110" t="s">
        <v>99</v>
      </c>
      <c r="E49" s="418">
        <f>'Yr1 Req'!E49:P49</f>
        <v>0</v>
      </c>
      <c r="F49" s="418"/>
      <c r="G49" s="418"/>
      <c r="H49" s="418"/>
      <c r="I49" s="418"/>
      <c r="J49" s="418"/>
      <c r="K49" s="418"/>
      <c r="L49" s="418"/>
      <c r="M49" s="418"/>
      <c r="N49" s="418"/>
      <c r="O49" s="418"/>
      <c r="P49" s="418"/>
      <c r="Q49" s="109"/>
      <c r="R49" s="109"/>
      <c r="S49" s="109"/>
      <c r="T49" s="113"/>
      <c r="U49" s="110" t="s">
        <v>102</v>
      </c>
      <c r="V49" s="419"/>
      <c r="W49" s="419"/>
      <c r="X49" s="419"/>
      <c r="Y49" s="419"/>
      <c r="Z49" s="420"/>
    </row>
    <row r="50" spans="1:26" ht="15.9" customHeight="1" x14ac:dyDescent="0.3">
      <c r="A50" s="104"/>
      <c r="B50" s="113"/>
      <c r="C50" s="155"/>
      <c r="D50" s="110" t="s">
        <v>101</v>
      </c>
      <c r="E50" s="418">
        <f>'Yr1 Req'!E50:P50</f>
        <v>0</v>
      </c>
      <c r="F50" s="418"/>
      <c r="G50" s="418"/>
      <c r="H50" s="418"/>
      <c r="I50" s="418"/>
      <c r="J50" s="418"/>
      <c r="K50" s="418"/>
      <c r="L50" s="418"/>
      <c r="M50" s="418"/>
      <c r="N50" s="418"/>
      <c r="O50" s="418"/>
      <c r="P50" s="418"/>
      <c r="Q50" s="109"/>
      <c r="R50" s="109"/>
      <c r="S50" s="109"/>
      <c r="T50" s="113"/>
      <c r="U50" s="110" t="s">
        <v>103</v>
      </c>
      <c r="V50" s="370"/>
      <c r="W50" s="370"/>
      <c r="X50" s="370"/>
      <c r="Y50" s="370"/>
      <c r="Z50" s="377"/>
    </row>
    <row r="51" spans="1:26" ht="15.9" customHeight="1" x14ac:dyDescent="0.3">
      <c r="A51" s="104"/>
      <c r="B51" s="113"/>
      <c r="C51" s="155"/>
      <c r="D51" s="110" t="s">
        <v>33</v>
      </c>
      <c r="E51" s="370"/>
      <c r="F51" s="370"/>
      <c r="G51" s="370"/>
      <c r="H51" s="370"/>
      <c r="I51" s="370"/>
      <c r="J51" s="370"/>
      <c r="K51" s="370"/>
      <c r="L51" s="370"/>
      <c r="M51" s="370"/>
      <c r="N51" s="370"/>
      <c r="O51" s="370"/>
      <c r="P51" s="370"/>
      <c r="Q51" s="109"/>
      <c r="R51" s="109"/>
      <c r="S51" s="109"/>
      <c r="T51" s="113"/>
      <c r="U51" s="110" t="s">
        <v>105</v>
      </c>
      <c r="V51" s="378"/>
      <c r="W51" s="378"/>
      <c r="X51" s="378"/>
      <c r="Y51" s="378"/>
      <c r="Z51" s="379"/>
    </row>
    <row r="52" spans="1:26" ht="15.9" customHeight="1" x14ac:dyDescent="0.3">
      <c r="A52" s="141"/>
      <c r="B52" s="113"/>
      <c r="C52" s="155"/>
      <c r="D52" s="110" t="s">
        <v>104</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106</v>
      </c>
      <c r="F53" s="113"/>
      <c r="G53" s="113"/>
      <c r="H53" s="371">
        <f>SUM(Budget!H83)</f>
        <v>0</v>
      </c>
      <c r="I53" s="372"/>
      <c r="J53" s="372"/>
      <c r="K53" s="113"/>
      <c r="L53" s="113" t="s">
        <v>107</v>
      </c>
      <c r="M53" s="113"/>
      <c r="N53" s="371">
        <f>SUM(Budget!M83)</f>
        <v>0</v>
      </c>
      <c r="O53" s="372"/>
      <c r="P53" s="372"/>
      <c r="Q53" s="113"/>
      <c r="R53" s="113" t="s">
        <v>108</v>
      </c>
      <c r="S53" s="113"/>
      <c r="T53" s="373">
        <f>SUM(Budget!H81)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109</v>
      </c>
      <c r="B68" s="163"/>
      <c r="C68" s="164"/>
      <c r="D68" s="164"/>
      <c r="E68" s="164"/>
      <c r="F68" s="164"/>
      <c r="M68" s="165" t="s">
        <v>83</v>
      </c>
      <c r="V68" s="165" t="s">
        <v>110</v>
      </c>
    </row>
    <row r="69" spans="1:22" x14ac:dyDescent="0.25">
      <c r="A69" s="163"/>
      <c r="B69" s="163"/>
      <c r="C69" s="164"/>
      <c r="D69" s="164"/>
      <c r="E69" s="164"/>
      <c r="F69" s="164"/>
    </row>
    <row r="70" spans="1:22" x14ac:dyDescent="0.25">
      <c r="A70" s="166" t="s">
        <v>118</v>
      </c>
      <c r="B70" s="164"/>
      <c r="C70" s="164"/>
      <c r="D70" s="164"/>
      <c r="E70" s="164"/>
      <c r="F70" s="164"/>
      <c r="M70" s="351" t="s">
        <v>947</v>
      </c>
      <c r="V70" s="167" t="s">
        <v>111</v>
      </c>
    </row>
    <row r="71" spans="1:22" x14ac:dyDescent="0.25">
      <c r="A71" s="166" t="s">
        <v>119</v>
      </c>
      <c r="B71" s="164"/>
      <c r="C71" s="164"/>
      <c r="D71" s="164"/>
      <c r="E71" s="164"/>
      <c r="F71" s="164"/>
      <c r="M71" s="351" t="s">
        <v>545</v>
      </c>
      <c r="V71" s="167" t="s">
        <v>112</v>
      </c>
    </row>
    <row r="72" spans="1:22" x14ac:dyDescent="0.25">
      <c r="A72" s="166" t="s">
        <v>120</v>
      </c>
      <c r="B72" s="164"/>
      <c r="C72" s="164"/>
      <c r="D72" s="164"/>
      <c r="E72" s="164"/>
      <c r="F72" s="164"/>
      <c r="M72" s="351" t="s">
        <v>945</v>
      </c>
      <c r="V72" s="167" t="s">
        <v>113</v>
      </c>
    </row>
    <row r="73" spans="1:22" x14ac:dyDescent="0.25">
      <c r="A73" s="166" t="s">
        <v>121</v>
      </c>
      <c r="B73" s="164"/>
      <c r="C73" s="164"/>
      <c r="D73" s="164"/>
      <c r="E73" s="164"/>
      <c r="F73" s="164"/>
      <c r="M73" s="351" t="s">
        <v>948</v>
      </c>
      <c r="V73" s="167" t="s">
        <v>114</v>
      </c>
    </row>
    <row r="74" spans="1:22" x14ac:dyDescent="0.25">
      <c r="A74" s="166" t="s">
        <v>122</v>
      </c>
      <c r="B74" s="164"/>
      <c r="C74" s="164"/>
      <c r="D74" s="164"/>
      <c r="E74" s="164"/>
      <c r="F74" s="164"/>
      <c r="M74" s="351" t="s">
        <v>949</v>
      </c>
      <c r="V74" s="167" t="s">
        <v>115</v>
      </c>
    </row>
    <row r="75" spans="1:22" x14ac:dyDescent="0.25">
      <c r="A75" s="166" t="s">
        <v>123</v>
      </c>
      <c r="B75" s="164"/>
      <c r="C75" s="164"/>
      <c r="D75" s="164"/>
      <c r="E75" s="164"/>
      <c r="F75" s="164"/>
      <c r="M75" s="351" t="s">
        <v>950</v>
      </c>
    </row>
    <row r="76" spans="1:22" x14ac:dyDescent="0.25">
      <c r="A76" s="166" t="s">
        <v>124</v>
      </c>
      <c r="B76" s="164"/>
      <c r="C76" s="164"/>
      <c r="D76" s="164"/>
      <c r="E76" s="164"/>
      <c r="F76" s="164"/>
      <c r="M76" s="349"/>
    </row>
    <row r="77" spans="1:22" x14ac:dyDescent="0.25">
      <c r="A77" s="166" t="s">
        <v>125</v>
      </c>
      <c r="B77" s="164"/>
      <c r="C77" s="164"/>
      <c r="D77" s="164"/>
      <c r="E77" s="164"/>
      <c r="F77" s="164"/>
      <c r="M77" s="168" t="s">
        <v>519</v>
      </c>
    </row>
    <row r="78" spans="1:22" x14ac:dyDescent="0.25">
      <c r="A78" s="166" t="s">
        <v>126</v>
      </c>
      <c r="B78" s="164"/>
      <c r="C78" s="164"/>
      <c r="D78" s="164"/>
      <c r="E78" s="164"/>
      <c r="F78" s="164"/>
    </row>
    <row r="79" spans="1:22" x14ac:dyDescent="0.25">
      <c r="A79" s="166" t="s">
        <v>127</v>
      </c>
      <c r="B79" s="164"/>
      <c r="C79" s="164"/>
      <c r="D79" s="164"/>
      <c r="E79" s="164"/>
      <c r="F79" s="164"/>
      <c r="M79" s="96" t="s">
        <v>520</v>
      </c>
    </row>
    <row r="80" spans="1:22" ht="13.8" x14ac:dyDescent="0.3">
      <c r="A80" s="166" t="s">
        <v>128</v>
      </c>
      <c r="B80" s="164"/>
      <c r="C80" s="164"/>
      <c r="D80" s="164"/>
      <c r="E80" s="164"/>
      <c r="F80" s="164"/>
      <c r="M80" s="96" t="s">
        <v>521</v>
      </c>
      <c r="P80" s="169"/>
      <c r="Q80" s="162"/>
    </row>
    <row r="81" spans="1:35" ht="13.8" x14ac:dyDescent="0.3">
      <c r="A81" s="166" t="s">
        <v>129</v>
      </c>
      <c r="B81" s="164"/>
      <c r="C81" s="164"/>
      <c r="D81" s="164"/>
      <c r="E81" s="164"/>
      <c r="F81" s="164"/>
      <c r="M81" s="96" t="s">
        <v>522</v>
      </c>
      <c r="O81" s="170"/>
      <c r="P81" s="171"/>
      <c r="Q81" s="162"/>
    </row>
    <row r="82" spans="1:35" ht="13.8" x14ac:dyDescent="0.3">
      <c r="A82" s="166" t="s">
        <v>130</v>
      </c>
      <c r="B82" s="164"/>
      <c r="C82" s="164"/>
      <c r="D82" s="164"/>
      <c r="E82" s="164"/>
      <c r="F82" s="164"/>
      <c r="M82" s="96" t="s">
        <v>523</v>
      </c>
      <c r="O82" s="170"/>
      <c r="P82" s="171"/>
      <c r="Q82" s="162"/>
    </row>
    <row r="83" spans="1:35" ht="13.8" x14ac:dyDescent="0.3">
      <c r="A83" s="166" t="s">
        <v>131</v>
      </c>
      <c r="B83" s="164"/>
      <c r="C83" s="164"/>
      <c r="D83" s="164"/>
      <c r="E83" s="164"/>
      <c r="F83" s="164"/>
      <c r="M83" s="96" t="s">
        <v>524</v>
      </c>
      <c r="O83" s="170"/>
      <c r="P83" s="171"/>
      <c r="Q83" s="162"/>
    </row>
    <row r="84" spans="1:35" ht="13.8" x14ac:dyDescent="0.3">
      <c r="A84" s="166" t="s">
        <v>132</v>
      </c>
      <c r="B84" s="164"/>
      <c r="C84" s="164"/>
      <c r="D84" s="164"/>
      <c r="E84" s="164"/>
      <c r="F84" s="164"/>
      <c r="M84" s="96" t="s">
        <v>525</v>
      </c>
      <c r="O84" s="170"/>
      <c r="P84" s="171"/>
      <c r="Q84" s="162"/>
    </row>
    <row r="85" spans="1:35" ht="13.8" x14ac:dyDescent="0.3">
      <c r="A85" s="166" t="s">
        <v>133</v>
      </c>
      <c r="B85" s="164"/>
      <c r="C85" s="164"/>
      <c r="D85" s="164"/>
      <c r="E85" s="164"/>
      <c r="F85" s="164"/>
      <c r="M85" s="96" t="s">
        <v>526</v>
      </c>
      <c r="O85" s="170"/>
      <c r="P85" s="171"/>
      <c r="Q85" s="162"/>
    </row>
    <row r="86" spans="1:35" ht="13.8" x14ac:dyDescent="0.3">
      <c r="A86" s="166" t="s">
        <v>134</v>
      </c>
      <c r="B86" s="164"/>
      <c r="C86" s="164"/>
      <c r="D86" s="164"/>
      <c r="E86" s="164"/>
      <c r="F86" s="164"/>
      <c r="M86" s="96" t="s">
        <v>527</v>
      </c>
      <c r="O86" s="170"/>
      <c r="P86" s="171"/>
      <c r="Q86" s="162"/>
    </row>
    <row r="87" spans="1:35" ht="13.8" x14ac:dyDescent="0.3">
      <c r="A87" s="166" t="s">
        <v>135</v>
      </c>
      <c r="B87" s="164"/>
      <c r="C87" s="164"/>
      <c r="D87" s="164"/>
      <c r="E87" s="164"/>
      <c r="F87" s="164"/>
      <c r="M87" s="96" t="s">
        <v>528</v>
      </c>
      <c r="O87" s="172"/>
      <c r="P87" s="173"/>
      <c r="Q87" s="162"/>
    </row>
    <row r="88" spans="1:35" ht="13.8" x14ac:dyDescent="0.3">
      <c r="A88" s="166" t="s">
        <v>136</v>
      </c>
      <c r="B88" s="164"/>
      <c r="C88" s="164"/>
      <c r="D88" s="164"/>
      <c r="E88" s="164"/>
      <c r="F88" s="164"/>
      <c r="M88" s="96" t="s">
        <v>529</v>
      </c>
      <c r="O88" s="174"/>
      <c r="P88" s="175"/>
      <c r="Q88" s="162"/>
    </row>
    <row r="89" spans="1:35" ht="13.8" x14ac:dyDescent="0.3">
      <c r="A89" s="166" t="s">
        <v>137</v>
      </c>
      <c r="B89" s="164"/>
      <c r="C89" s="164"/>
      <c r="D89" s="164"/>
      <c r="E89" s="164"/>
      <c r="F89" s="164"/>
      <c r="M89" s="96" t="s">
        <v>36</v>
      </c>
      <c r="O89" s="172"/>
      <c r="P89" s="173"/>
      <c r="Q89" s="162"/>
    </row>
    <row r="90" spans="1:35" ht="13.8" x14ac:dyDescent="0.3">
      <c r="A90" s="166" t="s">
        <v>138</v>
      </c>
      <c r="B90" s="164"/>
      <c r="C90" s="164"/>
      <c r="D90" s="164"/>
      <c r="E90" s="164"/>
      <c r="F90" s="164"/>
      <c r="O90" s="176"/>
      <c r="P90" s="175"/>
      <c r="Q90" s="162"/>
    </row>
    <row r="91" spans="1:35" ht="13.8" x14ac:dyDescent="0.3">
      <c r="A91" s="166" t="s">
        <v>139</v>
      </c>
      <c r="B91" s="164"/>
      <c r="C91" s="164"/>
      <c r="D91" s="164"/>
      <c r="E91" s="164"/>
      <c r="F91" s="164"/>
      <c r="O91" s="176"/>
      <c r="P91" s="173"/>
      <c r="Q91" s="162"/>
    </row>
    <row r="92" spans="1:35" ht="13.8" x14ac:dyDescent="0.3">
      <c r="A92" s="166" t="s">
        <v>140</v>
      </c>
      <c r="B92" s="164"/>
      <c r="C92" s="164"/>
      <c r="D92" s="164"/>
      <c r="E92" s="164"/>
      <c r="F92" s="164"/>
      <c r="N92" s="168" t="s">
        <v>587</v>
      </c>
      <c r="O92" s="176"/>
      <c r="P92" s="173"/>
      <c r="Q92" s="162"/>
    </row>
    <row r="93" spans="1:35" ht="13.8" x14ac:dyDescent="0.3">
      <c r="A93" s="166" t="s">
        <v>141</v>
      </c>
      <c r="B93" s="164"/>
      <c r="C93" s="164"/>
      <c r="D93" s="164"/>
      <c r="E93" s="164"/>
      <c r="F93" s="164"/>
      <c r="O93" s="176"/>
      <c r="P93" s="173"/>
      <c r="Q93" s="162"/>
    </row>
    <row r="94" spans="1:35" ht="15.6" x14ac:dyDescent="0.3">
      <c r="A94" s="166" t="s">
        <v>142</v>
      </c>
      <c r="B94" s="164"/>
      <c r="C94" s="164"/>
      <c r="D94" s="164"/>
      <c r="E94" s="164"/>
      <c r="F94" s="164"/>
      <c r="N94" s="74" t="s">
        <v>593</v>
      </c>
      <c r="O94" s="74"/>
      <c r="P94" s="177"/>
      <c r="Q94" s="177"/>
      <c r="R94" s="177"/>
      <c r="S94" s="177"/>
      <c r="T94" s="177"/>
      <c r="U94" s="177"/>
      <c r="V94" s="177"/>
      <c r="W94" s="177"/>
    </row>
    <row r="95" spans="1:35" ht="18.600000000000001" x14ac:dyDescent="0.3">
      <c r="A95" s="166" t="s">
        <v>143</v>
      </c>
      <c r="B95" s="164"/>
      <c r="C95" s="164"/>
      <c r="D95" s="164"/>
      <c r="E95" s="164"/>
      <c r="F95" s="164"/>
      <c r="M95" s="178"/>
      <c r="N95" s="75"/>
      <c r="O95" s="179"/>
      <c r="P95" s="180"/>
      <c r="Q95" s="178"/>
      <c r="R95" s="178"/>
      <c r="S95" s="178"/>
      <c r="T95" s="178"/>
      <c r="U95" s="178"/>
      <c r="V95" s="178"/>
      <c r="W95" s="178"/>
    </row>
    <row r="96" spans="1:35" ht="18.600000000000001" x14ac:dyDescent="0.3">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494</v>
      </c>
      <c r="B446" s="164"/>
      <c r="C446" s="164"/>
      <c r="D446" s="164"/>
      <c r="E446" s="164"/>
      <c r="F446" s="164"/>
      <c r="N446" s="266"/>
      <c r="O446" s="266"/>
      <c r="X446" s="100"/>
      <c r="Y446" s="100"/>
      <c r="Z446" s="100"/>
      <c r="AA446" s="100"/>
    </row>
    <row r="447" spans="1:44" ht="15.6" x14ac:dyDescent="0.3">
      <c r="A447" s="166" t="s">
        <v>495</v>
      </c>
      <c r="B447" s="164"/>
      <c r="C447" s="164"/>
      <c r="D447" s="164"/>
      <c r="E447" s="164"/>
      <c r="F447" s="164"/>
      <c r="N447" s="266"/>
      <c r="O447" s="266"/>
      <c r="X447" s="100"/>
      <c r="Y447" s="100"/>
      <c r="Z447" s="100"/>
      <c r="AA447" s="100"/>
    </row>
    <row r="448" spans="1:44" ht="15.6" x14ac:dyDescent="0.3">
      <c r="A448" s="166" t="s">
        <v>496</v>
      </c>
      <c r="B448" s="164"/>
      <c r="C448" s="164"/>
      <c r="D448" s="164"/>
      <c r="E448" s="164"/>
      <c r="F448" s="164"/>
      <c r="N448" s="266"/>
      <c r="O448" s="266"/>
      <c r="X448" s="100"/>
      <c r="Y448" s="100"/>
      <c r="Z448" s="100"/>
      <c r="AA448" s="100"/>
    </row>
    <row r="449" spans="1:27" ht="15.6" x14ac:dyDescent="0.3">
      <c r="A449" s="166" t="s">
        <v>497</v>
      </c>
      <c r="B449" s="164"/>
      <c r="C449" s="164"/>
      <c r="D449" s="164"/>
      <c r="E449" s="164"/>
      <c r="F449" s="164"/>
      <c r="N449" s="266"/>
      <c r="O449" s="266"/>
      <c r="X449" s="100"/>
      <c r="Y449" s="100"/>
      <c r="Z449" s="100"/>
      <c r="AA449" s="100"/>
    </row>
    <row r="450" spans="1:27" ht="15.6" x14ac:dyDescent="0.3">
      <c r="A450" s="166" t="s">
        <v>498</v>
      </c>
      <c r="B450" s="164"/>
      <c r="C450" s="164"/>
      <c r="D450" s="164"/>
      <c r="E450" s="164"/>
      <c r="F450" s="164"/>
      <c r="N450" s="266"/>
      <c r="O450" s="266"/>
      <c r="X450" s="100"/>
      <c r="Y450" s="100"/>
      <c r="Z450" s="100"/>
      <c r="AA450" s="100"/>
    </row>
    <row r="451" spans="1:27" ht="15.6" x14ac:dyDescent="0.3">
      <c r="A451" s="166" t="s">
        <v>499</v>
      </c>
      <c r="B451" s="164"/>
      <c r="C451" s="164"/>
      <c r="D451" s="164"/>
      <c r="E451" s="164"/>
      <c r="F451" s="164"/>
      <c r="N451" s="266"/>
      <c r="O451" s="266"/>
      <c r="X451" s="100"/>
      <c r="Y451" s="100"/>
      <c r="Z451" s="100"/>
      <c r="AA451" s="100"/>
    </row>
    <row r="452" spans="1:27" ht="15.6" x14ac:dyDescent="0.3">
      <c r="A452" s="166" t="s">
        <v>500</v>
      </c>
      <c r="B452" s="164"/>
      <c r="C452" s="164"/>
      <c r="D452" s="164"/>
      <c r="E452" s="164"/>
      <c r="F452" s="164"/>
      <c r="N452" s="266"/>
      <c r="O452" s="266"/>
      <c r="X452" s="100"/>
      <c r="Y452" s="100"/>
      <c r="Z452" s="100"/>
      <c r="AA452" s="100"/>
    </row>
    <row r="453" spans="1:27" ht="15.6" x14ac:dyDescent="0.3">
      <c r="A453" s="166" t="s">
        <v>501</v>
      </c>
      <c r="B453" s="164"/>
      <c r="C453" s="164"/>
      <c r="D453" s="164"/>
      <c r="E453" s="164"/>
      <c r="F453" s="164"/>
      <c r="N453" s="266"/>
      <c r="O453" s="266"/>
      <c r="X453" s="100"/>
      <c r="Y453" s="100"/>
      <c r="Z453" s="100"/>
      <c r="AA453" s="100"/>
    </row>
    <row r="454" spans="1:27" ht="15.6" x14ac:dyDescent="0.3">
      <c r="A454" s="166" t="s">
        <v>502</v>
      </c>
      <c r="B454" s="164"/>
      <c r="C454" s="164"/>
      <c r="D454" s="164"/>
      <c r="E454" s="164"/>
      <c r="F454" s="164"/>
      <c r="N454" s="266"/>
      <c r="O454" s="266"/>
      <c r="X454" s="100"/>
      <c r="Y454" s="100"/>
      <c r="Z454" s="100"/>
      <c r="AA454" s="100"/>
    </row>
    <row r="455" spans="1:27" ht="15.6" x14ac:dyDescent="0.3">
      <c r="A455" s="166" t="s">
        <v>503</v>
      </c>
      <c r="B455" s="164"/>
      <c r="C455" s="164"/>
      <c r="D455" s="164"/>
      <c r="E455" s="164"/>
      <c r="F455" s="164"/>
      <c r="N455" s="266"/>
      <c r="O455" s="266"/>
      <c r="X455" s="100"/>
      <c r="Y455" s="100"/>
      <c r="Z455" s="100"/>
      <c r="AA455" s="100"/>
    </row>
    <row r="456" spans="1:27" x14ac:dyDescent="0.25">
      <c r="A456" s="166" t="s">
        <v>504</v>
      </c>
      <c r="B456" s="164"/>
      <c r="C456" s="164"/>
      <c r="D456" s="164"/>
      <c r="E456" s="164"/>
      <c r="F456" s="164"/>
    </row>
    <row r="457" spans="1:27" x14ac:dyDescent="0.25">
      <c r="A457" s="166" t="s">
        <v>505</v>
      </c>
      <c r="B457" s="164"/>
      <c r="C457" s="164"/>
      <c r="D457" s="164"/>
      <c r="E457" s="164"/>
      <c r="F457" s="164"/>
    </row>
    <row r="458" spans="1:27" x14ac:dyDescent="0.25">
      <c r="A458" s="166" t="s">
        <v>506</v>
      </c>
      <c r="B458" s="164"/>
      <c r="C458" s="164"/>
      <c r="D458" s="164"/>
      <c r="E458" s="164"/>
      <c r="F458" s="164"/>
    </row>
    <row r="459" spans="1:27" x14ac:dyDescent="0.25">
      <c r="A459" s="166" t="s">
        <v>507</v>
      </c>
      <c r="B459" s="164"/>
      <c r="C459" s="164"/>
      <c r="D459" s="164"/>
      <c r="E459" s="164"/>
      <c r="F459" s="164"/>
    </row>
    <row r="460" spans="1:27" x14ac:dyDescent="0.25">
      <c r="A460" s="166" t="s">
        <v>508</v>
      </c>
      <c r="B460" s="164"/>
      <c r="C460" s="164"/>
      <c r="D460" s="164"/>
      <c r="E460" s="164"/>
      <c r="F460" s="164"/>
    </row>
    <row r="461" spans="1:27" x14ac:dyDescent="0.25">
      <c r="A461" s="166" t="s">
        <v>509</v>
      </c>
      <c r="B461" s="164"/>
      <c r="C461" s="164"/>
      <c r="D461" s="164"/>
      <c r="E461" s="164"/>
      <c r="F461" s="164"/>
    </row>
    <row r="462" spans="1:27" x14ac:dyDescent="0.25">
      <c r="A462" s="166" t="s">
        <v>510</v>
      </c>
      <c r="B462" s="164"/>
      <c r="C462" s="164"/>
      <c r="D462" s="164"/>
      <c r="E462" s="164"/>
      <c r="F462" s="164"/>
    </row>
    <row r="463" spans="1:27" x14ac:dyDescent="0.25">
      <c r="A463" s="166" t="s">
        <v>511</v>
      </c>
      <c r="B463" s="164"/>
      <c r="C463" s="164"/>
      <c r="D463" s="164"/>
      <c r="E463" s="164"/>
      <c r="F463" s="164"/>
    </row>
    <row r="464" spans="1:27" x14ac:dyDescent="0.25">
      <c r="A464" s="166" t="s">
        <v>512</v>
      </c>
      <c r="B464" s="164"/>
      <c r="C464" s="164"/>
      <c r="D464" s="164"/>
      <c r="E464" s="164"/>
      <c r="F464" s="164"/>
    </row>
    <row r="465" spans="1:6" x14ac:dyDescent="0.25">
      <c r="A465" s="166" t="s">
        <v>513</v>
      </c>
      <c r="B465" s="164"/>
      <c r="C465" s="164"/>
      <c r="D465" s="164"/>
      <c r="E465" s="164"/>
      <c r="F465" s="164"/>
    </row>
    <row r="466" spans="1:6" x14ac:dyDescent="0.25">
      <c r="A466" s="166" t="s">
        <v>514</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22</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29</v>
      </c>
      <c r="F10" s="398">
        <f>'Yr1 Req'!F10:N10</f>
        <v>0</v>
      </c>
      <c r="G10" s="398"/>
      <c r="H10" s="398"/>
      <c r="I10" s="398"/>
      <c r="J10" s="398"/>
      <c r="K10" s="398"/>
      <c r="L10" s="398"/>
      <c r="M10" s="398"/>
      <c r="N10" s="398"/>
      <c r="O10" s="109"/>
      <c r="P10" s="109"/>
      <c r="Q10" s="109"/>
      <c r="R10" s="109"/>
      <c r="S10" s="109"/>
      <c r="T10" s="110" t="s">
        <v>30</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31</v>
      </c>
      <c r="F11" s="408">
        <f>'Yr1 Req'!F11:N11</f>
        <v>0</v>
      </c>
      <c r="G11" s="408"/>
      <c r="H11" s="408"/>
      <c r="I11" s="408"/>
      <c r="J11" s="408"/>
      <c r="K11" s="408"/>
      <c r="L11" s="408"/>
      <c r="M11" s="408"/>
      <c r="N11" s="408"/>
      <c r="O11" s="109"/>
      <c r="P11" s="109"/>
      <c r="Q11" s="109"/>
      <c r="R11" s="109"/>
      <c r="S11" s="109"/>
      <c r="T11" s="110" t="s">
        <v>32</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33</v>
      </c>
      <c r="F12" s="408">
        <f>'Yr1 Req'!F12:N12</f>
        <v>0</v>
      </c>
      <c r="G12" s="408"/>
      <c r="H12" s="408"/>
      <c r="I12" s="408"/>
      <c r="J12" s="408"/>
      <c r="K12" s="408"/>
      <c r="L12" s="408"/>
      <c r="M12" s="408"/>
      <c r="N12" s="408"/>
      <c r="O12" s="109"/>
      <c r="P12" s="109"/>
      <c r="Q12" s="109"/>
      <c r="R12" s="109"/>
      <c r="S12" s="109"/>
      <c r="T12" s="110" t="s">
        <v>34</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913</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916</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 customHeight="1" x14ac:dyDescent="0.25">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 customHeight="1" x14ac:dyDescent="0.25">
      <c r="A20" s="133"/>
      <c r="B20" s="109"/>
      <c r="C20" s="109"/>
      <c r="D20" s="110"/>
      <c r="E20" s="110" t="s">
        <v>26</v>
      </c>
      <c r="F20" s="105" t="s">
        <v>44</v>
      </c>
      <c r="G20" s="105"/>
      <c r="H20" s="135"/>
      <c r="I20" s="113"/>
      <c r="J20" s="121" t="s">
        <v>26</v>
      </c>
      <c r="K20" s="105" t="s">
        <v>45</v>
      </c>
      <c r="L20" s="105"/>
      <c r="M20" s="105"/>
      <c r="N20" s="113"/>
      <c r="O20" s="136" t="s">
        <v>46</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 customHeight="1" x14ac:dyDescent="0.25">
      <c r="A21" s="108"/>
      <c r="B21" s="109"/>
      <c r="C21" s="109"/>
      <c r="D21" s="109"/>
      <c r="E21" s="109"/>
      <c r="F21" s="109"/>
      <c r="G21" s="109"/>
      <c r="H21" s="110" t="s">
        <v>22</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 customHeight="1" x14ac:dyDescent="0.25">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 customHeight="1" x14ac:dyDescent="0.25">
      <c r="A23" s="108"/>
      <c r="B23" s="109"/>
      <c r="C23" s="109"/>
      <c r="D23" s="109"/>
      <c r="E23" s="110" t="s">
        <v>53</v>
      </c>
      <c r="F23" s="396">
        <f>'Yr2 Req'!F23:L23</f>
        <v>0</v>
      </c>
      <c r="G23" s="396"/>
      <c r="H23" s="396"/>
      <c r="I23" s="396"/>
      <c r="J23" s="396"/>
      <c r="K23" s="396"/>
      <c r="L23" s="396"/>
      <c r="M23" s="105"/>
      <c r="N23" s="109"/>
      <c r="O23" s="109"/>
      <c r="P23" s="109"/>
      <c r="Q23" s="109"/>
      <c r="R23" s="109"/>
      <c r="S23" s="109"/>
      <c r="T23" s="110" t="s">
        <v>917</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 customHeight="1" x14ac:dyDescent="0.25">
      <c r="A24" s="108"/>
      <c r="B24" s="109"/>
      <c r="C24" s="109"/>
      <c r="D24" s="109"/>
      <c r="E24" s="110" t="s">
        <v>56</v>
      </c>
      <c r="F24" s="396"/>
      <c r="G24" s="396"/>
      <c r="H24" s="396"/>
      <c r="I24" s="396"/>
      <c r="J24" s="396"/>
      <c r="K24" s="396"/>
      <c r="L24" s="396"/>
      <c r="M24" s="105"/>
      <c r="N24" s="109"/>
      <c r="O24" s="109"/>
      <c r="P24" s="109"/>
      <c r="Q24" s="109"/>
      <c r="R24" s="109"/>
      <c r="S24" s="109"/>
      <c r="T24" s="110" t="s">
        <v>57</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 customHeight="1" x14ac:dyDescent="0.25">
      <c r="A25" s="108"/>
      <c r="B25" s="109"/>
      <c r="C25" s="109"/>
      <c r="D25" s="109"/>
      <c r="E25" s="110" t="s">
        <v>60</v>
      </c>
      <c r="F25" s="396"/>
      <c r="G25" s="396"/>
      <c r="H25" s="396"/>
      <c r="I25" s="396"/>
      <c r="J25" s="396"/>
      <c r="K25" s="396"/>
      <c r="L25" s="396"/>
      <c r="M25" s="105"/>
      <c r="N25" s="109"/>
      <c r="O25" s="109"/>
      <c r="P25" s="109"/>
      <c r="Q25" s="109"/>
      <c r="R25" s="109"/>
      <c r="S25" s="109"/>
      <c r="T25" s="110" t="s">
        <v>61</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 customHeight="1" x14ac:dyDescent="0.25">
      <c r="A26" s="108"/>
      <c r="B26" s="109"/>
      <c r="C26" s="109"/>
      <c r="D26" s="109"/>
      <c r="E26" s="110" t="s">
        <v>64</v>
      </c>
      <c r="F26" s="396"/>
      <c r="G26" s="396"/>
      <c r="H26" s="396"/>
      <c r="I26" s="396"/>
      <c r="J26" s="396"/>
      <c r="K26" s="396"/>
      <c r="L26" s="396"/>
      <c r="M26" s="105"/>
      <c r="N26" s="109"/>
      <c r="O26" s="109"/>
      <c r="P26" s="109"/>
      <c r="Q26" s="109"/>
      <c r="R26" s="109"/>
      <c r="S26" s="109"/>
      <c r="T26" s="110" t="s">
        <v>65</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66</v>
      </c>
      <c r="F27" s="396"/>
      <c r="G27" s="396"/>
      <c r="H27" s="396"/>
      <c r="I27" s="396"/>
      <c r="J27" s="396"/>
      <c r="K27" s="396"/>
      <c r="L27" s="396"/>
      <c r="M27" s="105"/>
      <c r="N27" s="109"/>
      <c r="O27" s="109"/>
      <c r="P27" s="109"/>
      <c r="Q27" s="109"/>
      <c r="R27" s="109"/>
      <c r="S27" s="109"/>
      <c r="T27" s="110" t="s">
        <v>67</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33</v>
      </c>
      <c r="F28" s="396"/>
      <c r="G28" s="396"/>
      <c r="H28" s="396"/>
      <c r="I28" s="396"/>
      <c r="J28" s="396"/>
      <c r="K28" s="396"/>
      <c r="L28" s="396"/>
      <c r="M28" s="105"/>
      <c r="N28" s="109"/>
      <c r="O28" s="109"/>
      <c r="P28" s="109"/>
      <c r="Q28" s="109"/>
      <c r="R28" s="109"/>
      <c r="S28" s="109"/>
      <c r="T28" s="110" t="s">
        <v>68</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69</v>
      </c>
      <c r="F29" s="396"/>
      <c r="G29" s="396"/>
      <c r="H29" s="396"/>
      <c r="I29" s="396"/>
      <c r="J29" s="396"/>
      <c r="K29" s="396"/>
      <c r="L29" s="396"/>
      <c r="M29" s="105"/>
      <c r="N29" s="109"/>
      <c r="O29" s="109"/>
      <c r="P29" s="109"/>
      <c r="Q29" s="109"/>
      <c r="R29" s="109"/>
      <c r="S29" s="109"/>
      <c r="T29" s="110" t="s">
        <v>70</v>
      </c>
      <c r="U29" s="396"/>
      <c r="V29" s="396"/>
      <c r="W29" s="396"/>
      <c r="X29" s="396"/>
      <c r="Y29" s="396"/>
      <c r="Z29" s="397"/>
      <c r="AA29" s="107"/>
      <c r="AB29" s="107"/>
      <c r="AC29" s="107"/>
      <c r="AD29" s="107"/>
      <c r="AE29" s="107"/>
      <c r="AF29" s="107"/>
      <c r="AG29" s="107"/>
      <c r="AH29" s="107"/>
      <c r="AI29" s="107"/>
      <c r="AJ29" s="107"/>
      <c r="AK29" s="107"/>
      <c r="AL29" s="107"/>
      <c r="AM29" s="107"/>
      <c r="AN29" s="107"/>
      <c r="AO29" s="107" t="s">
        <v>38</v>
      </c>
      <c r="AP29" s="107">
        <v>660531</v>
      </c>
    </row>
    <row r="30" spans="1:46" ht="15.9" customHeight="1" x14ac:dyDescent="0.25">
      <c r="A30" s="108"/>
      <c r="B30" s="109"/>
      <c r="C30" s="109"/>
      <c r="D30" s="109"/>
      <c r="E30" s="110" t="s">
        <v>71</v>
      </c>
      <c r="F30" s="396"/>
      <c r="G30" s="396"/>
      <c r="H30" s="396"/>
      <c r="I30" s="396"/>
      <c r="J30" s="396"/>
      <c r="K30" s="396"/>
      <c r="L30" s="396"/>
      <c r="M30" s="105"/>
      <c r="N30" s="109"/>
      <c r="O30" s="109"/>
      <c r="P30" s="109"/>
      <c r="Q30" s="109"/>
      <c r="R30" s="109"/>
      <c r="S30" s="109"/>
      <c r="T30" s="110" t="s">
        <v>72</v>
      </c>
      <c r="U30" s="396"/>
      <c r="V30" s="396"/>
      <c r="W30" s="396"/>
      <c r="X30" s="396"/>
      <c r="Y30" s="396"/>
      <c r="Z30" s="397"/>
      <c r="AA30" s="107"/>
      <c r="AB30" s="107"/>
      <c r="AC30" s="107"/>
      <c r="AD30" s="107"/>
      <c r="AE30" s="107"/>
      <c r="AF30" s="107"/>
      <c r="AG30" s="107"/>
      <c r="AH30" s="107"/>
      <c r="AI30" s="107"/>
      <c r="AJ30" s="107"/>
      <c r="AK30" s="107"/>
      <c r="AL30" s="107"/>
      <c r="AM30" s="107"/>
      <c r="AN30" s="107"/>
      <c r="AO30" s="107" t="s">
        <v>47</v>
      </c>
      <c r="AP30" s="107" t="e">
        <f>#REF!+1</f>
        <v>#REF!</v>
      </c>
    </row>
    <row r="31" spans="1:46" ht="15.9" customHeight="1" x14ac:dyDescent="0.25">
      <c r="A31" s="108"/>
      <c r="B31" s="109"/>
      <c r="C31" s="109"/>
      <c r="D31" s="109"/>
      <c r="E31" s="110" t="s">
        <v>73</v>
      </c>
      <c r="F31" s="396"/>
      <c r="G31" s="396"/>
      <c r="H31" s="396"/>
      <c r="I31" s="396"/>
      <c r="J31" s="396"/>
      <c r="K31" s="396"/>
      <c r="L31" s="396"/>
      <c r="M31" s="105"/>
      <c r="N31" s="109"/>
      <c r="O31" s="138"/>
      <c r="P31" s="138"/>
      <c r="Q31" s="109"/>
      <c r="R31" s="109"/>
      <c r="S31" s="109"/>
      <c r="T31" s="110" t="s">
        <v>546</v>
      </c>
      <c r="U31" s="396"/>
      <c r="V31" s="396"/>
      <c r="W31" s="396"/>
      <c r="X31" s="396"/>
      <c r="Y31" s="396"/>
      <c r="Z31" s="397"/>
      <c r="AA31" s="107"/>
      <c r="AB31" s="107"/>
      <c r="AC31" s="107"/>
      <c r="AD31" s="107"/>
      <c r="AE31" s="107"/>
      <c r="AF31" s="107"/>
      <c r="AG31" s="107"/>
      <c r="AH31" s="107"/>
      <c r="AI31" s="107"/>
      <c r="AJ31" s="107"/>
      <c r="AK31" s="107"/>
      <c r="AL31" s="107"/>
      <c r="AM31" s="107"/>
      <c r="AN31" s="107"/>
      <c r="AO31" s="107" t="s">
        <v>51</v>
      </c>
      <c r="AP31" s="107" t="e">
        <v>#REF!</v>
      </c>
    </row>
    <row r="32" spans="1:46" ht="15.9" customHeight="1" x14ac:dyDescent="0.25">
      <c r="A32" s="108"/>
      <c r="B32" s="109"/>
      <c r="C32" s="109"/>
      <c r="D32" s="109"/>
      <c r="E32" s="110" t="s">
        <v>74</v>
      </c>
      <c r="F32" s="396"/>
      <c r="G32" s="396"/>
      <c r="H32" s="396"/>
      <c r="I32" s="396"/>
      <c r="J32" s="396"/>
      <c r="K32" s="396"/>
      <c r="L32" s="396"/>
      <c r="M32" s="105"/>
      <c r="N32" s="109"/>
      <c r="O32" s="109"/>
      <c r="P32" s="109"/>
      <c r="Q32" s="138"/>
      <c r="R32" s="138"/>
      <c r="S32" s="138"/>
      <c r="T32" s="139" t="s">
        <v>547</v>
      </c>
      <c r="U32" s="396"/>
      <c r="V32" s="396"/>
      <c r="W32" s="396"/>
      <c r="X32" s="396"/>
      <c r="Y32" s="396"/>
      <c r="Z32" s="397"/>
      <c r="AA32" s="107"/>
      <c r="AB32" s="107"/>
      <c r="AC32" s="107"/>
      <c r="AD32" s="107"/>
      <c r="AE32" s="107"/>
      <c r="AF32" s="107"/>
      <c r="AG32" s="107"/>
      <c r="AH32" s="107"/>
      <c r="AI32" s="107"/>
      <c r="AJ32" s="107"/>
      <c r="AK32" s="107"/>
      <c r="AL32" s="107"/>
      <c r="AM32" s="107"/>
      <c r="AN32" s="107"/>
      <c r="AO32" s="107" t="s">
        <v>54</v>
      </c>
      <c r="AP32" s="107" t="e">
        <v>#REF!</v>
      </c>
    </row>
    <row r="33" spans="1:42" ht="15.9" customHeight="1" x14ac:dyDescent="0.25">
      <c r="A33" s="140"/>
      <c r="B33" s="138"/>
      <c r="C33" s="138"/>
      <c r="D33" s="138"/>
      <c r="E33" s="139" t="s">
        <v>548</v>
      </c>
      <c r="F33" s="396"/>
      <c r="G33" s="396"/>
      <c r="H33" s="396"/>
      <c r="I33" s="396"/>
      <c r="J33" s="396"/>
      <c r="K33" s="396"/>
      <c r="L33" s="396"/>
      <c r="M33" s="105"/>
      <c r="N33" s="109"/>
      <c r="O33" s="109"/>
      <c r="P33" s="109"/>
      <c r="Q33" s="109"/>
      <c r="R33" s="109"/>
      <c r="S33" s="109"/>
      <c r="T33" s="110" t="s">
        <v>75</v>
      </c>
      <c r="U33" s="396"/>
      <c r="V33" s="396"/>
      <c r="W33" s="396"/>
      <c r="X33" s="396"/>
      <c r="Y33" s="396"/>
      <c r="Z33" s="397"/>
      <c r="AA33" s="107"/>
      <c r="AB33" s="107"/>
      <c r="AC33" s="107"/>
      <c r="AD33" s="107"/>
      <c r="AE33" s="107"/>
      <c r="AF33" s="107"/>
      <c r="AG33" s="107"/>
      <c r="AH33" s="107"/>
      <c r="AI33" s="107"/>
      <c r="AJ33" s="107"/>
      <c r="AK33" s="107"/>
      <c r="AL33" s="107"/>
      <c r="AM33" s="107"/>
      <c r="AN33" s="107"/>
      <c r="AO33" s="107" t="s">
        <v>58</v>
      </c>
      <c r="AP33" s="107" t="e">
        <v>#REF!</v>
      </c>
    </row>
    <row r="34" spans="1:42" ht="15.9" customHeight="1" x14ac:dyDescent="0.25">
      <c r="A34" s="108"/>
      <c r="B34" s="109"/>
      <c r="C34" s="109"/>
      <c r="D34" s="109"/>
      <c r="E34" s="110" t="s">
        <v>76</v>
      </c>
      <c r="F34" s="396"/>
      <c r="G34" s="396"/>
      <c r="H34" s="396"/>
      <c r="I34" s="396"/>
      <c r="J34" s="396"/>
      <c r="K34" s="396"/>
      <c r="L34" s="396"/>
      <c r="M34" s="105"/>
      <c r="N34" s="109"/>
      <c r="O34" s="109"/>
      <c r="P34" s="109"/>
      <c r="Q34" s="109"/>
      <c r="R34" s="109"/>
      <c r="S34" s="109"/>
      <c r="T34" s="110" t="s">
        <v>77</v>
      </c>
      <c r="U34" s="396"/>
      <c r="V34" s="396"/>
      <c r="W34" s="396"/>
      <c r="X34" s="396"/>
      <c r="Y34" s="396"/>
      <c r="Z34" s="397"/>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78</v>
      </c>
      <c r="H36" s="109"/>
      <c r="I36" s="110" t="s">
        <v>79</v>
      </c>
      <c r="J36" s="398"/>
      <c r="K36" s="398"/>
      <c r="L36" s="142" t="s">
        <v>80</v>
      </c>
      <c r="M36" s="398"/>
      <c r="N36" s="398"/>
      <c r="O36" s="142" t="s">
        <v>81</v>
      </c>
      <c r="P36" s="398"/>
      <c r="Q36" s="398"/>
      <c r="R36" s="142" t="s">
        <v>82</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 customHeight="1" x14ac:dyDescent="0.3">
      <c r="A39" s="148" t="s">
        <v>84</v>
      </c>
      <c r="B39" s="105"/>
      <c r="C39" s="109"/>
      <c r="D39" s="109"/>
      <c r="E39" s="109"/>
      <c r="F39" s="109"/>
      <c r="G39" s="109"/>
      <c r="H39" s="110" t="s">
        <v>85</v>
      </c>
      <c r="I39" s="105"/>
      <c r="J39" s="116"/>
      <c r="K39" s="380"/>
      <c r="L39" s="380"/>
      <c r="M39" s="380"/>
      <c r="N39" s="380"/>
      <c r="O39" s="380"/>
      <c r="P39" s="380"/>
      <c r="Q39" s="380"/>
      <c r="R39" s="380"/>
      <c r="S39" s="380"/>
      <c r="T39" s="105"/>
      <c r="U39" s="110" t="s">
        <v>86</v>
      </c>
      <c r="V39" s="391"/>
      <c r="W39" s="391"/>
      <c r="X39" s="391"/>
      <c r="Y39" s="391"/>
      <c r="Z39" s="392"/>
    </row>
    <row r="40" spans="1:42" ht="15.9" customHeight="1" x14ac:dyDescent="0.3">
      <c r="A40" s="148" t="s">
        <v>87</v>
      </c>
      <c r="B40" s="105"/>
      <c r="C40" s="109"/>
      <c r="D40" s="109"/>
      <c r="E40" s="109"/>
      <c r="F40" s="109"/>
      <c r="G40" s="109"/>
      <c r="H40" s="110" t="s">
        <v>88</v>
      </c>
      <c r="I40" s="116"/>
      <c r="J40" s="116"/>
      <c r="K40" s="370"/>
      <c r="L40" s="370"/>
      <c r="M40" s="370"/>
      <c r="N40" s="370"/>
      <c r="O40" s="370"/>
      <c r="P40" s="370"/>
      <c r="Q40" s="370"/>
      <c r="R40" s="370"/>
      <c r="S40" s="370"/>
      <c r="T40" s="105"/>
      <c r="U40" s="110" t="s">
        <v>86</v>
      </c>
      <c r="V40" s="386"/>
      <c r="W40" s="386"/>
      <c r="X40" s="386"/>
      <c r="Y40" s="386"/>
      <c r="Z40" s="387"/>
    </row>
    <row r="41" spans="1:42" ht="15.9" customHeight="1" x14ac:dyDescent="0.3">
      <c r="A41" s="148" t="s">
        <v>89</v>
      </c>
      <c r="B41" s="105"/>
      <c r="C41" s="109"/>
      <c r="D41" s="105"/>
      <c r="E41" s="109"/>
      <c r="F41" s="105"/>
      <c r="G41" s="105"/>
      <c r="H41" s="105"/>
      <c r="I41" s="105"/>
      <c r="J41" s="110" t="s">
        <v>90</v>
      </c>
      <c r="K41" s="425"/>
      <c r="L41" s="425"/>
      <c r="M41" s="425"/>
      <c r="N41" s="425"/>
      <c r="O41" s="425"/>
      <c r="P41" s="425"/>
      <c r="Q41" s="425"/>
      <c r="R41" s="425"/>
      <c r="S41" s="425"/>
      <c r="T41" s="105"/>
      <c r="U41" s="110" t="s">
        <v>86</v>
      </c>
      <c r="V41" s="426"/>
      <c r="W41" s="426"/>
      <c r="X41" s="426"/>
      <c r="Y41" s="426"/>
      <c r="Z41" s="427"/>
    </row>
    <row r="42" spans="1:42" ht="15.9" customHeight="1" x14ac:dyDescent="0.3">
      <c r="A42" s="148" t="s">
        <v>91</v>
      </c>
      <c r="B42" s="105"/>
      <c r="C42" s="109"/>
      <c r="D42" s="109"/>
      <c r="E42" s="109"/>
      <c r="F42" s="109"/>
      <c r="G42" s="109"/>
      <c r="H42" s="110" t="s">
        <v>92</v>
      </c>
      <c r="I42" s="105"/>
      <c r="J42" s="105"/>
      <c r="K42" s="370"/>
      <c r="L42" s="370"/>
      <c r="M42" s="370"/>
      <c r="N42" s="370"/>
      <c r="O42" s="370"/>
      <c r="P42" s="370"/>
      <c r="Q42" s="370"/>
      <c r="R42" s="370"/>
      <c r="S42" s="370"/>
      <c r="T42" s="105"/>
      <c r="U42" s="110" t="s">
        <v>86</v>
      </c>
      <c r="V42" s="386"/>
      <c r="W42" s="386"/>
      <c r="X42" s="386"/>
      <c r="Y42" s="386"/>
      <c r="Z42" s="387"/>
    </row>
    <row r="43" spans="1:42" ht="15.9" customHeight="1" x14ac:dyDescent="0.3">
      <c r="A43" s="148" t="s">
        <v>93</v>
      </c>
      <c r="B43" s="105"/>
      <c r="C43" s="109"/>
      <c r="D43" s="109"/>
      <c r="E43" s="109"/>
      <c r="F43" s="109"/>
      <c r="G43" s="109"/>
      <c r="H43" s="110" t="s">
        <v>94</v>
      </c>
      <c r="I43" s="105"/>
      <c r="J43" s="105"/>
      <c r="K43" s="370"/>
      <c r="L43" s="370"/>
      <c r="M43" s="370"/>
      <c r="N43" s="370"/>
      <c r="O43" s="370"/>
      <c r="P43" s="370"/>
      <c r="Q43" s="370"/>
      <c r="R43" s="370"/>
      <c r="S43" s="370"/>
      <c r="T43" s="105"/>
      <c r="U43" s="110" t="s">
        <v>86</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95</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96</v>
      </c>
      <c r="E46" s="380"/>
      <c r="F46" s="380"/>
      <c r="G46" s="380"/>
      <c r="H46" s="380"/>
      <c r="I46" s="380"/>
      <c r="J46" s="380"/>
      <c r="K46" s="380"/>
      <c r="L46" s="380"/>
      <c r="M46" s="380"/>
      <c r="N46" s="380"/>
      <c r="O46" s="380"/>
      <c r="P46" s="380"/>
      <c r="Q46" s="109"/>
      <c r="R46" s="109"/>
      <c r="S46" s="109"/>
      <c r="T46" s="113"/>
      <c r="U46" s="110" t="s">
        <v>97</v>
      </c>
      <c r="V46" s="380"/>
      <c r="W46" s="380"/>
      <c r="X46" s="380"/>
      <c r="Y46" s="380"/>
      <c r="Z46" s="381"/>
    </row>
    <row r="47" spans="1:42" ht="15.9" customHeight="1" x14ac:dyDescent="0.3">
      <c r="A47" s="104"/>
      <c r="B47" s="154"/>
      <c r="C47" s="109"/>
      <c r="D47" s="110" t="s">
        <v>116</v>
      </c>
      <c r="E47" s="421">
        <f>'Yr1 Req'!E47:P47</f>
        <v>0</v>
      </c>
      <c r="F47" s="421"/>
      <c r="G47" s="421"/>
      <c r="H47" s="421"/>
      <c r="I47" s="421"/>
      <c r="J47" s="421"/>
      <c r="K47" s="421"/>
      <c r="L47" s="421"/>
      <c r="M47" s="421"/>
      <c r="N47" s="421"/>
      <c r="O47" s="421"/>
      <c r="P47" s="421"/>
      <c r="Q47" s="109"/>
      <c r="R47" s="109"/>
      <c r="S47" s="109"/>
      <c r="T47" s="113"/>
      <c r="U47" s="110" t="s">
        <v>98</v>
      </c>
      <c r="V47" s="422">
        <f>'Yr1 Req'!V47:Z47</f>
        <v>0</v>
      </c>
      <c r="W47" s="422"/>
      <c r="X47" s="422"/>
      <c r="Y47" s="422"/>
      <c r="Z47" s="423"/>
    </row>
    <row r="48" spans="1:42" ht="15.9" customHeight="1" x14ac:dyDescent="0.3">
      <c r="A48" s="151" t="s">
        <v>117</v>
      </c>
      <c r="B48" s="135"/>
      <c r="C48" s="135"/>
      <c r="D48" s="135"/>
      <c r="E48" s="424">
        <f>'Yr1 Req'!E48:P48</f>
        <v>0</v>
      </c>
      <c r="F48" s="424"/>
      <c r="G48" s="424"/>
      <c r="H48" s="424"/>
      <c r="I48" s="424"/>
      <c r="J48" s="424"/>
      <c r="K48" s="424"/>
      <c r="L48" s="424"/>
      <c r="M48" s="424"/>
      <c r="N48" s="424"/>
      <c r="O48" s="424"/>
      <c r="P48" s="424"/>
      <c r="Q48" s="109"/>
      <c r="R48" s="109"/>
      <c r="S48" s="109"/>
      <c r="T48" s="113"/>
      <c r="U48" s="110" t="s">
        <v>100</v>
      </c>
      <c r="V48" s="419"/>
      <c r="W48" s="419"/>
      <c r="X48" s="419"/>
      <c r="Y48" s="419"/>
      <c r="Z48" s="420"/>
    </row>
    <row r="49" spans="1:26" ht="15.9" customHeight="1" x14ac:dyDescent="0.3">
      <c r="A49" s="104"/>
      <c r="B49" s="113"/>
      <c r="C49" s="155"/>
      <c r="D49" s="110" t="s">
        <v>99</v>
      </c>
      <c r="E49" s="418">
        <f>'Yr1 Req'!E49:P49</f>
        <v>0</v>
      </c>
      <c r="F49" s="418"/>
      <c r="G49" s="418"/>
      <c r="H49" s="418"/>
      <c r="I49" s="418"/>
      <c r="J49" s="418"/>
      <c r="K49" s="418"/>
      <c r="L49" s="418"/>
      <c r="M49" s="418"/>
      <c r="N49" s="418"/>
      <c r="O49" s="418"/>
      <c r="P49" s="418"/>
      <c r="Q49" s="109"/>
      <c r="R49" s="109"/>
      <c r="S49" s="109"/>
      <c r="T49" s="113"/>
      <c r="U49" s="110" t="s">
        <v>102</v>
      </c>
      <c r="V49" s="419"/>
      <c r="W49" s="419"/>
      <c r="X49" s="419"/>
      <c r="Y49" s="419"/>
      <c r="Z49" s="420"/>
    </row>
    <row r="50" spans="1:26" ht="15.9" customHeight="1" x14ac:dyDescent="0.3">
      <c r="A50" s="104"/>
      <c r="B50" s="113"/>
      <c r="C50" s="155"/>
      <c r="D50" s="110" t="s">
        <v>101</v>
      </c>
      <c r="E50" s="418">
        <f>'Yr1 Req'!E50:P50</f>
        <v>0</v>
      </c>
      <c r="F50" s="418"/>
      <c r="G50" s="418"/>
      <c r="H50" s="418"/>
      <c r="I50" s="418"/>
      <c r="J50" s="418"/>
      <c r="K50" s="418"/>
      <c r="L50" s="418"/>
      <c r="M50" s="418"/>
      <c r="N50" s="418"/>
      <c r="O50" s="418"/>
      <c r="P50" s="418"/>
      <c r="Q50" s="109"/>
      <c r="R50" s="109"/>
      <c r="S50" s="109"/>
      <c r="T50" s="113"/>
      <c r="U50" s="110" t="s">
        <v>103</v>
      </c>
      <c r="V50" s="370"/>
      <c r="W50" s="370"/>
      <c r="X50" s="370"/>
      <c r="Y50" s="370"/>
      <c r="Z50" s="377"/>
    </row>
    <row r="51" spans="1:26" ht="15.9" customHeight="1" x14ac:dyDescent="0.3">
      <c r="A51" s="104"/>
      <c r="B51" s="113"/>
      <c r="C51" s="155"/>
      <c r="D51" s="110" t="s">
        <v>33</v>
      </c>
      <c r="E51" s="370"/>
      <c r="F51" s="370"/>
      <c r="G51" s="370"/>
      <c r="H51" s="370"/>
      <c r="I51" s="370"/>
      <c r="J51" s="370"/>
      <c r="K51" s="370"/>
      <c r="L51" s="370"/>
      <c r="M51" s="370"/>
      <c r="N51" s="370"/>
      <c r="O51" s="370"/>
      <c r="P51" s="370"/>
      <c r="Q51" s="109"/>
      <c r="R51" s="109"/>
      <c r="S51" s="109"/>
      <c r="T51" s="113"/>
      <c r="U51" s="110" t="s">
        <v>105</v>
      </c>
      <c r="V51" s="378"/>
      <c r="W51" s="378"/>
      <c r="X51" s="378"/>
      <c r="Y51" s="378"/>
      <c r="Z51" s="379"/>
    </row>
    <row r="52" spans="1:26" ht="15.9" customHeight="1" x14ac:dyDescent="0.3">
      <c r="A52" s="141"/>
      <c r="B52" s="113"/>
      <c r="C52" s="155"/>
      <c r="D52" s="110" t="s">
        <v>104</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106</v>
      </c>
      <c r="F53" s="113"/>
      <c r="G53" s="113"/>
      <c r="H53" s="371">
        <f>SUM(Budget!I83)</f>
        <v>0</v>
      </c>
      <c r="I53" s="372"/>
      <c r="J53" s="372"/>
      <c r="K53" s="113"/>
      <c r="L53" s="113" t="s">
        <v>107</v>
      </c>
      <c r="M53" s="113"/>
      <c r="N53" s="371">
        <f>SUM(Budget!N83)</f>
        <v>0</v>
      </c>
      <c r="O53" s="372"/>
      <c r="P53" s="372"/>
      <c r="Q53" s="113"/>
      <c r="R53" s="113" t="s">
        <v>108</v>
      </c>
      <c r="S53" s="113"/>
      <c r="T53" s="373">
        <f>SUM(Budget!I81)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109</v>
      </c>
      <c r="B68" s="163"/>
      <c r="C68" s="164"/>
      <c r="D68" s="164"/>
      <c r="E68" s="164"/>
      <c r="F68" s="164"/>
      <c r="M68" s="165" t="s">
        <v>83</v>
      </c>
      <c r="V68" s="165" t="s">
        <v>110</v>
      </c>
    </row>
    <row r="69" spans="1:22" x14ac:dyDescent="0.25">
      <c r="A69" s="163"/>
      <c r="B69" s="163"/>
      <c r="C69" s="164"/>
      <c r="D69" s="164"/>
      <c r="E69" s="164"/>
      <c r="F69" s="164"/>
    </row>
    <row r="70" spans="1:22" x14ac:dyDescent="0.25">
      <c r="A70" s="166" t="s">
        <v>118</v>
      </c>
      <c r="B70" s="164"/>
      <c r="C70" s="164"/>
      <c r="D70" s="164"/>
      <c r="E70" s="164"/>
      <c r="F70" s="164"/>
      <c r="M70" s="351" t="s">
        <v>947</v>
      </c>
      <c r="V70" s="167" t="s">
        <v>111</v>
      </c>
    </row>
    <row r="71" spans="1:22" x14ac:dyDescent="0.25">
      <c r="A71" s="166" t="s">
        <v>119</v>
      </c>
      <c r="B71" s="164"/>
      <c r="C71" s="164"/>
      <c r="D71" s="164"/>
      <c r="E71" s="164"/>
      <c r="F71" s="164"/>
      <c r="M71" s="351" t="s">
        <v>545</v>
      </c>
      <c r="V71" s="167" t="s">
        <v>112</v>
      </c>
    </row>
    <row r="72" spans="1:22" x14ac:dyDescent="0.25">
      <c r="A72" s="166" t="s">
        <v>120</v>
      </c>
      <c r="B72" s="164"/>
      <c r="C72" s="164"/>
      <c r="D72" s="164"/>
      <c r="E72" s="164"/>
      <c r="F72" s="164"/>
      <c r="M72" s="351" t="s">
        <v>945</v>
      </c>
      <c r="V72" s="167" t="s">
        <v>113</v>
      </c>
    </row>
    <row r="73" spans="1:22" x14ac:dyDescent="0.25">
      <c r="A73" s="166" t="s">
        <v>121</v>
      </c>
      <c r="B73" s="164"/>
      <c r="C73" s="164"/>
      <c r="D73" s="164"/>
      <c r="E73" s="164"/>
      <c r="F73" s="164"/>
      <c r="M73" s="351" t="s">
        <v>948</v>
      </c>
      <c r="V73" s="167" t="s">
        <v>114</v>
      </c>
    </row>
    <row r="74" spans="1:22" x14ac:dyDescent="0.25">
      <c r="A74" s="166" t="s">
        <v>122</v>
      </c>
      <c r="B74" s="164"/>
      <c r="C74" s="164"/>
      <c r="D74" s="164"/>
      <c r="E74" s="164"/>
      <c r="F74" s="164"/>
      <c r="M74" s="351" t="s">
        <v>949</v>
      </c>
      <c r="V74" s="167" t="s">
        <v>115</v>
      </c>
    </row>
    <row r="75" spans="1:22" x14ac:dyDescent="0.25">
      <c r="A75" s="166" t="s">
        <v>123</v>
      </c>
      <c r="B75" s="164"/>
      <c r="C75" s="164"/>
      <c r="D75" s="164"/>
      <c r="E75" s="164"/>
      <c r="F75" s="164"/>
      <c r="M75" s="351" t="s">
        <v>950</v>
      </c>
    </row>
    <row r="76" spans="1:22" x14ac:dyDescent="0.25">
      <c r="A76" s="166" t="s">
        <v>124</v>
      </c>
      <c r="B76" s="164"/>
      <c r="C76" s="164"/>
      <c r="D76" s="164"/>
      <c r="E76" s="164"/>
      <c r="F76" s="164"/>
      <c r="M76" s="349"/>
    </row>
    <row r="77" spans="1:22" x14ac:dyDescent="0.25">
      <c r="A77" s="166" t="s">
        <v>125</v>
      </c>
      <c r="B77" s="164"/>
      <c r="C77" s="164"/>
      <c r="D77" s="164"/>
      <c r="E77" s="164"/>
      <c r="F77" s="164"/>
      <c r="M77" s="168" t="s">
        <v>519</v>
      </c>
    </row>
    <row r="78" spans="1:22" x14ac:dyDescent="0.25">
      <c r="A78" s="166" t="s">
        <v>126</v>
      </c>
      <c r="B78" s="164"/>
      <c r="C78" s="164"/>
      <c r="D78" s="164"/>
      <c r="E78" s="164"/>
      <c r="F78" s="164"/>
    </row>
    <row r="79" spans="1:22" x14ac:dyDescent="0.25">
      <c r="A79" s="166" t="s">
        <v>127</v>
      </c>
      <c r="B79" s="164"/>
      <c r="C79" s="164"/>
      <c r="D79" s="164"/>
      <c r="E79" s="164"/>
      <c r="F79" s="164"/>
      <c r="M79" s="96" t="s">
        <v>520</v>
      </c>
    </row>
    <row r="80" spans="1:22" ht="13.8" x14ac:dyDescent="0.3">
      <c r="A80" s="166" t="s">
        <v>128</v>
      </c>
      <c r="B80" s="164"/>
      <c r="C80" s="164"/>
      <c r="D80" s="164"/>
      <c r="E80" s="164"/>
      <c r="F80" s="164"/>
      <c r="M80" s="96" t="s">
        <v>521</v>
      </c>
      <c r="P80" s="169"/>
      <c r="Q80" s="162"/>
    </row>
    <row r="81" spans="1:35" ht="13.8" x14ac:dyDescent="0.3">
      <c r="A81" s="166" t="s">
        <v>129</v>
      </c>
      <c r="B81" s="164"/>
      <c r="C81" s="164"/>
      <c r="D81" s="164"/>
      <c r="E81" s="164"/>
      <c r="F81" s="164"/>
      <c r="M81" s="96" t="s">
        <v>522</v>
      </c>
      <c r="O81" s="170"/>
      <c r="P81" s="171"/>
      <c r="Q81" s="162"/>
    </row>
    <row r="82" spans="1:35" ht="13.8" x14ac:dyDescent="0.3">
      <c r="A82" s="166" t="s">
        <v>130</v>
      </c>
      <c r="B82" s="164"/>
      <c r="C82" s="164"/>
      <c r="D82" s="164"/>
      <c r="E82" s="164"/>
      <c r="F82" s="164"/>
      <c r="M82" s="96" t="s">
        <v>523</v>
      </c>
      <c r="O82" s="170"/>
      <c r="P82" s="171"/>
      <c r="Q82" s="162"/>
    </row>
    <row r="83" spans="1:35" ht="13.8" x14ac:dyDescent="0.3">
      <c r="A83" s="166" t="s">
        <v>131</v>
      </c>
      <c r="B83" s="164"/>
      <c r="C83" s="164"/>
      <c r="D83" s="164"/>
      <c r="E83" s="164"/>
      <c r="F83" s="164"/>
      <c r="M83" s="96" t="s">
        <v>524</v>
      </c>
      <c r="O83" s="170"/>
      <c r="P83" s="171"/>
      <c r="Q83" s="162"/>
    </row>
    <row r="84" spans="1:35" ht="13.8" x14ac:dyDescent="0.3">
      <c r="A84" s="166" t="s">
        <v>132</v>
      </c>
      <c r="B84" s="164"/>
      <c r="C84" s="164"/>
      <c r="D84" s="164"/>
      <c r="E84" s="164"/>
      <c r="F84" s="164"/>
      <c r="M84" s="96" t="s">
        <v>525</v>
      </c>
      <c r="O84" s="170"/>
      <c r="P84" s="171"/>
      <c r="Q84" s="162"/>
    </row>
    <row r="85" spans="1:35" ht="13.8" x14ac:dyDescent="0.3">
      <c r="A85" s="166" t="s">
        <v>133</v>
      </c>
      <c r="B85" s="164"/>
      <c r="C85" s="164"/>
      <c r="D85" s="164"/>
      <c r="E85" s="164"/>
      <c r="F85" s="164"/>
      <c r="M85" s="96" t="s">
        <v>526</v>
      </c>
      <c r="O85" s="170"/>
      <c r="P85" s="171"/>
      <c r="Q85" s="162"/>
    </row>
    <row r="86" spans="1:35" ht="13.8" x14ac:dyDescent="0.3">
      <c r="A86" s="166" t="s">
        <v>134</v>
      </c>
      <c r="B86" s="164"/>
      <c r="C86" s="164"/>
      <c r="D86" s="164"/>
      <c r="E86" s="164"/>
      <c r="F86" s="164"/>
      <c r="M86" s="96" t="s">
        <v>527</v>
      </c>
      <c r="O86" s="170"/>
      <c r="P86" s="171"/>
      <c r="Q86" s="162"/>
    </row>
    <row r="87" spans="1:35" ht="13.8" x14ac:dyDescent="0.3">
      <c r="A87" s="166" t="s">
        <v>135</v>
      </c>
      <c r="B87" s="164"/>
      <c r="C87" s="164"/>
      <c r="D87" s="164"/>
      <c r="E87" s="164"/>
      <c r="F87" s="164"/>
      <c r="M87" s="96" t="s">
        <v>528</v>
      </c>
      <c r="O87" s="172"/>
      <c r="P87" s="173"/>
      <c r="Q87" s="162"/>
    </row>
    <row r="88" spans="1:35" ht="13.8" x14ac:dyDescent="0.3">
      <c r="A88" s="166" t="s">
        <v>136</v>
      </c>
      <c r="B88" s="164"/>
      <c r="C88" s="164"/>
      <c r="D88" s="164"/>
      <c r="E88" s="164"/>
      <c r="F88" s="164"/>
      <c r="M88" s="96" t="s">
        <v>529</v>
      </c>
      <c r="O88" s="174"/>
      <c r="P88" s="175"/>
      <c r="Q88" s="162"/>
    </row>
    <row r="89" spans="1:35" ht="13.8" x14ac:dyDescent="0.3">
      <c r="A89" s="166" t="s">
        <v>137</v>
      </c>
      <c r="B89" s="164"/>
      <c r="C89" s="164"/>
      <c r="D89" s="164"/>
      <c r="E89" s="164"/>
      <c r="F89" s="164"/>
      <c r="M89" s="96" t="s">
        <v>36</v>
      </c>
      <c r="O89" s="172"/>
      <c r="P89" s="173"/>
      <c r="Q89" s="162"/>
    </row>
    <row r="90" spans="1:35" ht="13.8" x14ac:dyDescent="0.3">
      <c r="A90" s="166" t="s">
        <v>138</v>
      </c>
      <c r="B90" s="164"/>
      <c r="C90" s="164"/>
      <c r="D90" s="164"/>
      <c r="E90" s="164"/>
      <c r="F90" s="164"/>
      <c r="O90" s="176"/>
      <c r="P90" s="175"/>
      <c r="Q90" s="162"/>
    </row>
    <row r="91" spans="1:35" ht="13.8" x14ac:dyDescent="0.3">
      <c r="A91" s="166" t="s">
        <v>139</v>
      </c>
      <c r="B91" s="164"/>
      <c r="C91" s="164"/>
      <c r="D91" s="164"/>
      <c r="E91" s="164"/>
      <c r="F91" s="164"/>
      <c r="O91" s="176"/>
      <c r="P91" s="173"/>
      <c r="Q91" s="162"/>
    </row>
    <row r="92" spans="1:35" ht="13.8" x14ac:dyDescent="0.3">
      <c r="A92" s="166" t="s">
        <v>140</v>
      </c>
      <c r="B92" s="164"/>
      <c r="C92" s="164"/>
      <c r="D92" s="164"/>
      <c r="E92" s="164"/>
      <c r="F92" s="164"/>
      <c r="N92" s="168" t="s">
        <v>587</v>
      </c>
      <c r="O92" s="176"/>
      <c r="P92" s="173"/>
      <c r="Q92" s="162"/>
    </row>
    <row r="93" spans="1:35" ht="13.8" x14ac:dyDescent="0.3">
      <c r="A93" s="166" t="s">
        <v>141</v>
      </c>
      <c r="B93" s="164"/>
      <c r="C93" s="164"/>
      <c r="D93" s="164"/>
      <c r="E93" s="164"/>
      <c r="F93" s="164"/>
      <c r="O93" s="176"/>
      <c r="P93" s="173"/>
      <c r="Q93" s="162"/>
    </row>
    <row r="94" spans="1:35" ht="15.6" x14ac:dyDescent="0.3">
      <c r="A94" s="166" t="s">
        <v>142</v>
      </c>
      <c r="B94" s="164"/>
      <c r="C94" s="164"/>
      <c r="D94" s="164"/>
      <c r="E94" s="164"/>
      <c r="F94" s="164"/>
      <c r="N94" s="74" t="s">
        <v>593</v>
      </c>
      <c r="O94" s="74"/>
      <c r="P94" s="177"/>
      <c r="Q94" s="177"/>
      <c r="R94" s="177"/>
      <c r="S94" s="177"/>
      <c r="T94" s="177"/>
      <c r="U94" s="177"/>
      <c r="V94" s="177"/>
      <c r="W94" s="177"/>
    </row>
    <row r="95" spans="1:35" ht="18.600000000000001" x14ac:dyDescent="0.3">
      <c r="A95" s="166" t="s">
        <v>143</v>
      </c>
      <c r="B95" s="164"/>
      <c r="C95" s="164"/>
      <c r="D95" s="164"/>
      <c r="E95" s="164"/>
      <c r="F95" s="164"/>
      <c r="M95" s="178"/>
      <c r="N95" s="75"/>
      <c r="O95" s="179"/>
      <c r="P95" s="180"/>
      <c r="Q95" s="178"/>
      <c r="R95" s="178"/>
      <c r="S95" s="178"/>
      <c r="T95" s="178"/>
      <c r="U95" s="178"/>
      <c r="V95" s="178"/>
      <c r="W95" s="178"/>
    </row>
    <row r="96" spans="1:35" ht="18.600000000000001" x14ac:dyDescent="0.3">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494</v>
      </c>
      <c r="B446" s="164"/>
      <c r="C446" s="164"/>
      <c r="D446" s="164"/>
      <c r="E446" s="164"/>
      <c r="F446" s="164"/>
      <c r="N446" s="266"/>
      <c r="O446" s="266"/>
      <c r="X446" s="100"/>
      <c r="Y446" s="100"/>
      <c r="Z446" s="100"/>
      <c r="AA446" s="100"/>
    </row>
    <row r="447" spans="1:44" ht="15.6" x14ac:dyDescent="0.3">
      <c r="A447" s="166" t="s">
        <v>495</v>
      </c>
      <c r="B447" s="164"/>
      <c r="C447" s="164"/>
      <c r="D447" s="164"/>
      <c r="E447" s="164"/>
      <c r="F447" s="164"/>
      <c r="N447" s="266"/>
      <c r="O447" s="266"/>
      <c r="X447" s="100"/>
      <c r="Y447" s="100"/>
      <c r="Z447" s="100"/>
      <c r="AA447" s="100"/>
    </row>
    <row r="448" spans="1:44" ht="15.6" x14ac:dyDescent="0.3">
      <c r="A448" s="166" t="s">
        <v>496</v>
      </c>
      <c r="B448" s="164"/>
      <c r="C448" s="164"/>
      <c r="D448" s="164"/>
      <c r="E448" s="164"/>
      <c r="F448" s="164"/>
      <c r="N448" s="266"/>
      <c r="O448" s="266"/>
      <c r="X448" s="100"/>
      <c r="Y448" s="100"/>
      <c r="Z448" s="100"/>
      <c r="AA448" s="100"/>
    </row>
    <row r="449" spans="1:27" ht="15.6" x14ac:dyDescent="0.3">
      <c r="A449" s="166" t="s">
        <v>497</v>
      </c>
      <c r="B449" s="164"/>
      <c r="C449" s="164"/>
      <c r="D449" s="164"/>
      <c r="E449" s="164"/>
      <c r="F449" s="164"/>
      <c r="N449" s="266"/>
      <c r="O449" s="266"/>
      <c r="X449" s="100"/>
      <c r="Y449" s="100"/>
      <c r="Z449" s="100"/>
      <c r="AA449" s="100"/>
    </row>
    <row r="450" spans="1:27" ht="15.6" x14ac:dyDescent="0.3">
      <c r="A450" s="166" t="s">
        <v>498</v>
      </c>
      <c r="B450" s="164"/>
      <c r="C450" s="164"/>
      <c r="D450" s="164"/>
      <c r="E450" s="164"/>
      <c r="F450" s="164"/>
      <c r="N450" s="266"/>
      <c r="O450" s="266"/>
      <c r="X450" s="100"/>
      <c r="Y450" s="100"/>
      <c r="Z450" s="100"/>
      <c r="AA450" s="100"/>
    </row>
    <row r="451" spans="1:27" ht="15.6" x14ac:dyDescent="0.3">
      <c r="A451" s="166" t="s">
        <v>499</v>
      </c>
      <c r="B451" s="164"/>
      <c r="C451" s="164"/>
      <c r="D451" s="164"/>
      <c r="E451" s="164"/>
      <c r="F451" s="164"/>
      <c r="N451" s="266"/>
      <c r="O451" s="266"/>
      <c r="X451" s="100"/>
      <c r="Y451" s="100"/>
      <c r="Z451" s="100"/>
      <c r="AA451" s="100"/>
    </row>
    <row r="452" spans="1:27" ht="15.6" x14ac:dyDescent="0.3">
      <c r="A452" s="166" t="s">
        <v>500</v>
      </c>
      <c r="B452" s="164"/>
      <c r="C452" s="164"/>
      <c r="D452" s="164"/>
      <c r="E452" s="164"/>
      <c r="F452" s="164"/>
      <c r="N452" s="266"/>
      <c r="O452" s="266"/>
      <c r="X452" s="100"/>
      <c r="Y452" s="100"/>
      <c r="Z452" s="100"/>
      <c r="AA452" s="100"/>
    </row>
    <row r="453" spans="1:27" ht="15.6" x14ac:dyDescent="0.3">
      <c r="A453" s="166" t="s">
        <v>501</v>
      </c>
      <c r="B453" s="164"/>
      <c r="C453" s="164"/>
      <c r="D453" s="164"/>
      <c r="E453" s="164"/>
      <c r="F453" s="164"/>
      <c r="N453" s="266"/>
      <c r="O453" s="266"/>
      <c r="X453" s="100"/>
      <c r="Y453" s="100"/>
      <c r="Z453" s="100"/>
      <c r="AA453" s="100"/>
    </row>
    <row r="454" spans="1:27" ht="15.6" x14ac:dyDescent="0.3">
      <c r="A454" s="166" t="s">
        <v>502</v>
      </c>
      <c r="B454" s="164"/>
      <c r="C454" s="164"/>
      <c r="D454" s="164"/>
      <c r="E454" s="164"/>
      <c r="F454" s="164"/>
      <c r="N454" s="266"/>
      <c r="O454" s="266"/>
      <c r="X454" s="100"/>
      <c r="Y454" s="100"/>
      <c r="Z454" s="100"/>
      <c r="AA454" s="100"/>
    </row>
    <row r="455" spans="1:27" ht="15.6" x14ac:dyDescent="0.3">
      <c r="A455" s="166" t="s">
        <v>503</v>
      </c>
      <c r="B455" s="164"/>
      <c r="C455" s="164"/>
      <c r="D455" s="164"/>
      <c r="E455" s="164"/>
      <c r="F455" s="164"/>
      <c r="N455" s="266"/>
      <c r="O455" s="266"/>
      <c r="X455" s="100"/>
      <c r="Y455" s="100"/>
      <c r="Z455" s="100"/>
      <c r="AA455" s="100"/>
    </row>
    <row r="456" spans="1:27" x14ac:dyDescent="0.25">
      <c r="A456" s="166" t="s">
        <v>504</v>
      </c>
      <c r="B456" s="164"/>
      <c r="C456" s="164"/>
      <c r="D456" s="164"/>
      <c r="E456" s="164"/>
      <c r="F456" s="164"/>
    </row>
    <row r="457" spans="1:27" x14ac:dyDescent="0.25">
      <c r="A457" s="166" t="s">
        <v>505</v>
      </c>
      <c r="B457" s="164"/>
      <c r="C457" s="164"/>
      <c r="D457" s="164"/>
      <c r="E457" s="164"/>
      <c r="F457" s="164"/>
    </row>
    <row r="458" spans="1:27" x14ac:dyDescent="0.25">
      <c r="A458" s="166" t="s">
        <v>506</v>
      </c>
      <c r="B458" s="164"/>
      <c r="C458" s="164"/>
      <c r="D458" s="164"/>
      <c r="E458" s="164"/>
      <c r="F458" s="164"/>
    </row>
    <row r="459" spans="1:27" x14ac:dyDescent="0.25">
      <c r="A459" s="166" t="s">
        <v>507</v>
      </c>
      <c r="B459" s="164"/>
      <c r="C459" s="164"/>
      <c r="D459" s="164"/>
      <c r="E459" s="164"/>
      <c r="F459" s="164"/>
    </row>
    <row r="460" spans="1:27" x14ac:dyDescent="0.25">
      <c r="A460" s="166" t="s">
        <v>508</v>
      </c>
      <c r="B460" s="164"/>
      <c r="C460" s="164"/>
      <c r="D460" s="164"/>
      <c r="E460" s="164"/>
      <c r="F460" s="164"/>
    </row>
    <row r="461" spans="1:27" x14ac:dyDescent="0.25">
      <c r="A461" s="166" t="s">
        <v>509</v>
      </c>
      <c r="B461" s="164"/>
      <c r="C461" s="164"/>
      <c r="D461" s="164"/>
      <c r="E461" s="164"/>
      <c r="F461" s="164"/>
    </row>
    <row r="462" spans="1:27" x14ac:dyDescent="0.25">
      <c r="A462" s="166" t="s">
        <v>510</v>
      </c>
      <c r="B462" s="164"/>
      <c r="C462" s="164"/>
      <c r="D462" s="164"/>
      <c r="E462" s="164"/>
      <c r="F462" s="164"/>
    </row>
    <row r="463" spans="1:27" x14ac:dyDescent="0.25">
      <c r="A463" s="166" t="s">
        <v>511</v>
      </c>
      <c r="B463" s="164"/>
      <c r="C463" s="164"/>
      <c r="D463" s="164"/>
      <c r="E463" s="164"/>
      <c r="F463" s="164"/>
    </row>
    <row r="464" spans="1:27" x14ac:dyDescent="0.25">
      <c r="A464" s="166" t="s">
        <v>512</v>
      </c>
      <c r="B464" s="164"/>
      <c r="C464" s="164"/>
      <c r="D464" s="164"/>
      <c r="E464" s="164"/>
      <c r="F464" s="164"/>
    </row>
    <row r="465" spans="1:6" x14ac:dyDescent="0.25">
      <c r="A465" s="166" t="s">
        <v>513</v>
      </c>
      <c r="B465" s="164"/>
      <c r="C465" s="164"/>
      <c r="D465" s="164"/>
      <c r="E465" s="164"/>
      <c r="F465" s="164"/>
    </row>
    <row r="466" spans="1:6" x14ac:dyDescent="0.25">
      <c r="A466" s="166" t="s">
        <v>514</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3.2" x14ac:dyDescent="0.25"/>
  <cols>
    <col min="1" max="1" width="6" style="96" customWidth="1"/>
    <col min="2" max="4" width="3.44140625" style="96" customWidth="1"/>
    <col min="5" max="5" width="4.6640625" style="96" customWidth="1"/>
    <col min="6" max="8" width="3.44140625" style="96" customWidth="1"/>
    <col min="9" max="9" width="4.6640625" style="96" customWidth="1"/>
    <col min="10" max="12" width="3.44140625" style="96" customWidth="1"/>
    <col min="13" max="13" width="4.6640625" style="96" customWidth="1"/>
    <col min="14" max="21" width="3.44140625" style="96" customWidth="1"/>
    <col min="22" max="22" width="4.6640625" style="96" customWidth="1"/>
    <col min="23" max="23" width="3.44140625" style="96" customWidth="1"/>
    <col min="24" max="24" width="4.6640625" style="96" customWidth="1"/>
    <col min="25" max="26" width="3.44140625" style="96" customWidth="1"/>
    <col min="27" max="39" width="4.6640625" style="96" customWidth="1"/>
    <col min="40" max="40" width="14.88671875" style="96" hidden="1" customWidth="1"/>
    <col min="41" max="41" width="25.6640625" style="96" hidden="1" customWidth="1"/>
    <col min="42" max="46" width="0" style="96" hidden="1" customWidth="1"/>
    <col min="47" max="16384" width="14" style="96"/>
  </cols>
  <sheetData>
    <row r="1" spans="1:39" ht="4.95" customHeight="1" x14ac:dyDescent="0.25">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5">
      <c r="A2" s="97" t="s">
        <v>20</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5">
      <c r="A3" s="97" t="s">
        <v>21</v>
      </c>
      <c r="B3" s="98"/>
      <c r="C3" s="98"/>
      <c r="D3" s="98"/>
      <c r="E3" s="98"/>
      <c r="F3" s="98"/>
      <c r="G3" s="98"/>
      <c r="H3" s="98"/>
      <c r="I3" s="98"/>
      <c r="J3" s="98"/>
      <c r="K3" s="98"/>
      <c r="L3" s="98"/>
      <c r="M3" s="98"/>
      <c r="N3" s="98"/>
      <c r="O3" s="98"/>
      <c r="P3" s="98"/>
      <c r="Q3" s="98"/>
      <c r="R3" s="98"/>
      <c r="S3" s="98"/>
      <c r="T3" s="98"/>
      <c r="U3" s="98"/>
      <c r="V3" s="98"/>
      <c r="W3" s="98"/>
      <c r="X3" s="98"/>
      <c r="Y3" s="98"/>
      <c r="Z3" s="99"/>
    </row>
    <row r="4" spans="1:39" ht="4.95" customHeight="1" thickBot="1" x14ac:dyDescent="0.3">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5">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 customHeight="1" x14ac:dyDescent="0.25">
      <c r="A6" s="108"/>
      <c r="B6" s="109"/>
      <c r="C6" s="109"/>
      <c r="D6" s="109"/>
      <c r="E6" s="109"/>
      <c r="F6" s="109"/>
      <c r="G6" s="109"/>
      <c r="H6" s="110" t="s">
        <v>22</v>
      </c>
      <c r="I6" s="396">
        <f>'Yr1 Req'!I6:Z6</f>
        <v>0</v>
      </c>
      <c r="J6" s="396"/>
      <c r="K6" s="396"/>
      <c r="L6" s="396"/>
      <c r="M6" s="396"/>
      <c r="N6" s="396"/>
      <c r="O6" s="396"/>
      <c r="P6" s="396"/>
      <c r="Q6" s="396"/>
      <c r="R6" s="396"/>
      <c r="S6" s="396"/>
      <c r="T6" s="396"/>
      <c r="U6" s="396"/>
      <c r="V6" s="396"/>
      <c r="W6" s="396"/>
      <c r="X6" s="396"/>
      <c r="Y6" s="396"/>
      <c r="Z6" s="397"/>
      <c r="AA6" s="107"/>
      <c r="AB6" s="107"/>
      <c r="AC6" s="107"/>
      <c r="AD6" s="107"/>
      <c r="AE6" s="107"/>
      <c r="AF6" s="107"/>
      <c r="AG6" s="107"/>
      <c r="AH6" s="107"/>
      <c r="AI6" s="107"/>
      <c r="AJ6" s="107"/>
      <c r="AK6" s="107"/>
      <c r="AL6" s="107"/>
      <c r="AM6" s="107"/>
    </row>
    <row r="7" spans="1:39" ht="9.9" customHeight="1" x14ac:dyDescent="0.25">
      <c r="A7" s="108"/>
      <c r="B7" s="109"/>
      <c r="C7" s="109"/>
      <c r="D7" s="109"/>
      <c r="E7" s="109"/>
      <c r="F7" s="109"/>
      <c r="G7" s="109"/>
      <c r="H7" s="109"/>
      <c r="I7" s="105"/>
      <c r="J7" s="105"/>
      <c r="K7" s="105"/>
      <c r="L7" s="105"/>
      <c r="M7" s="111" t="s">
        <v>23</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 customHeight="1" x14ac:dyDescent="0.3">
      <c r="A8" s="108"/>
      <c r="B8" s="109"/>
      <c r="C8" s="109"/>
      <c r="D8" s="109"/>
      <c r="E8" s="110" t="s">
        <v>24</v>
      </c>
      <c r="F8" s="112" t="s">
        <v>25</v>
      </c>
      <c r="G8" s="109"/>
      <c r="H8" s="113"/>
      <c r="I8" s="114"/>
      <c r="J8" s="115" t="s">
        <v>26</v>
      </c>
      <c r="K8" s="116" t="s">
        <v>27</v>
      </c>
      <c r="L8" s="114"/>
      <c r="M8" s="114"/>
      <c r="N8" s="114"/>
      <c r="O8" s="114"/>
      <c r="P8" s="114"/>
      <c r="Q8" s="114"/>
      <c r="R8" s="115" t="s">
        <v>26</v>
      </c>
      <c r="S8" s="116" t="s">
        <v>28</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3">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 customHeight="1" x14ac:dyDescent="0.3">
      <c r="A10" s="108"/>
      <c r="B10" s="109"/>
      <c r="C10" s="109"/>
      <c r="D10" s="109"/>
      <c r="E10" s="110" t="s">
        <v>29</v>
      </c>
      <c r="F10" s="398">
        <f>'Yr1 Req'!F10:N10</f>
        <v>0</v>
      </c>
      <c r="G10" s="398"/>
      <c r="H10" s="398"/>
      <c r="I10" s="398"/>
      <c r="J10" s="398"/>
      <c r="K10" s="398"/>
      <c r="L10" s="398"/>
      <c r="M10" s="398"/>
      <c r="N10" s="398"/>
      <c r="O10" s="109"/>
      <c r="P10" s="109"/>
      <c r="Q10" s="109"/>
      <c r="R10" s="109"/>
      <c r="S10" s="109"/>
      <c r="T10" s="110" t="s">
        <v>30</v>
      </c>
      <c r="U10" s="380"/>
      <c r="V10" s="380"/>
      <c r="W10" s="380"/>
      <c r="X10" s="380"/>
      <c r="Y10" s="380"/>
      <c r="Z10" s="381"/>
      <c r="AA10" s="107"/>
      <c r="AB10" s="107"/>
      <c r="AC10" s="107"/>
      <c r="AD10" s="107"/>
      <c r="AE10" s="107"/>
      <c r="AF10" s="107"/>
      <c r="AG10" s="107"/>
      <c r="AH10" s="107"/>
      <c r="AI10" s="107"/>
      <c r="AJ10" s="107"/>
      <c r="AK10" s="107"/>
      <c r="AL10" s="107"/>
      <c r="AM10" s="107"/>
    </row>
    <row r="11" spans="1:39" ht="15.9" customHeight="1" x14ac:dyDescent="0.3">
      <c r="A11" s="108"/>
      <c r="B11" s="109"/>
      <c r="C11" s="109"/>
      <c r="D11" s="109"/>
      <c r="E11" s="110" t="s">
        <v>31</v>
      </c>
      <c r="F11" s="408">
        <f>'Yr1 Req'!F11:N11</f>
        <v>0</v>
      </c>
      <c r="G11" s="408"/>
      <c r="H11" s="408"/>
      <c r="I11" s="408"/>
      <c r="J11" s="408"/>
      <c r="K11" s="408"/>
      <c r="L11" s="408"/>
      <c r="M11" s="408"/>
      <c r="N11" s="408"/>
      <c r="O11" s="109"/>
      <c r="P11" s="109"/>
      <c r="Q11" s="109"/>
      <c r="R11" s="109"/>
      <c r="S11" s="109"/>
      <c r="T11" s="110" t="s">
        <v>32</v>
      </c>
      <c r="U11" s="370"/>
      <c r="V11" s="370"/>
      <c r="W11" s="370"/>
      <c r="X11" s="370"/>
      <c r="Y11" s="370"/>
      <c r="Z11" s="377"/>
      <c r="AA11" s="107"/>
      <c r="AB11" s="107"/>
      <c r="AC11" s="107"/>
      <c r="AD11" s="107"/>
      <c r="AE11" s="107"/>
      <c r="AF11" s="107"/>
      <c r="AG11" s="107"/>
      <c r="AH11" s="107"/>
      <c r="AI11" s="107"/>
      <c r="AJ11" s="107"/>
      <c r="AK11" s="107"/>
      <c r="AL11" s="107"/>
      <c r="AM11" s="107"/>
    </row>
    <row r="12" spans="1:39" ht="15.9" customHeight="1" x14ac:dyDescent="0.3">
      <c r="A12" s="108"/>
      <c r="B12" s="109"/>
      <c r="C12" s="109"/>
      <c r="D12" s="109"/>
      <c r="E12" s="110" t="s">
        <v>33</v>
      </c>
      <c r="F12" s="408">
        <f>'Yr1 Req'!F12:N12</f>
        <v>0</v>
      </c>
      <c r="G12" s="408"/>
      <c r="H12" s="408"/>
      <c r="I12" s="408"/>
      <c r="J12" s="408"/>
      <c r="K12" s="408"/>
      <c r="L12" s="408"/>
      <c r="M12" s="408"/>
      <c r="N12" s="408"/>
      <c r="O12" s="109"/>
      <c r="P12" s="109"/>
      <c r="Q12" s="109"/>
      <c r="R12" s="109"/>
      <c r="S12" s="109"/>
      <c r="T12" s="110" t="s">
        <v>34</v>
      </c>
      <c r="U12" s="370"/>
      <c r="V12" s="370"/>
      <c r="W12" s="370"/>
      <c r="X12" s="370"/>
      <c r="Y12" s="370"/>
      <c r="Z12" s="377"/>
      <c r="AA12" s="107"/>
      <c r="AB12" s="107"/>
      <c r="AC12" s="107"/>
      <c r="AD12" s="107"/>
      <c r="AE12" s="107"/>
      <c r="AF12" s="107"/>
      <c r="AG12" s="107"/>
      <c r="AH12" s="107"/>
      <c r="AI12" s="107"/>
      <c r="AJ12" s="107"/>
      <c r="AK12" s="107"/>
      <c r="AL12" s="107"/>
      <c r="AM12" s="107"/>
    </row>
    <row r="13" spans="1:39" ht="15.9" customHeight="1" x14ac:dyDescent="0.25">
      <c r="A13" s="409" t="s">
        <v>913</v>
      </c>
      <c r="B13" s="410"/>
      <c r="C13" s="410"/>
      <c r="D13" s="410"/>
      <c r="E13" s="410"/>
      <c r="F13" s="412">
        <f>'Yr1 Req'!F13:Z14</f>
        <v>0</v>
      </c>
      <c r="G13" s="412"/>
      <c r="H13" s="412"/>
      <c r="I13" s="412"/>
      <c r="J13" s="412"/>
      <c r="K13" s="412"/>
      <c r="L13" s="412"/>
      <c r="M13" s="412"/>
      <c r="N13" s="412"/>
      <c r="O13" s="412"/>
      <c r="P13" s="412"/>
      <c r="Q13" s="412"/>
      <c r="R13" s="412"/>
      <c r="S13" s="412"/>
      <c r="T13" s="412"/>
      <c r="U13" s="412"/>
      <c r="V13" s="412"/>
      <c r="W13" s="412"/>
      <c r="X13" s="412"/>
      <c r="Y13" s="412"/>
      <c r="Z13" s="413"/>
      <c r="AA13" s="107"/>
      <c r="AB13" s="107"/>
      <c r="AC13" s="107"/>
      <c r="AD13" s="107"/>
      <c r="AE13" s="107"/>
      <c r="AF13" s="107"/>
      <c r="AG13" s="107"/>
      <c r="AH13" s="107"/>
      <c r="AI13" s="107"/>
      <c r="AJ13" s="107"/>
      <c r="AK13" s="107"/>
      <c r="AL13" s="107"/>
      <c r="AM13" s="107"/>
    </row>
    <row r="14" spans="1:39" ht="15.9" customHeight="1" x14ac:dyDescent="0.25">
      <c r="A14" s="409"/>
      <c r="B14" s="410"/>
      <c r="C14" s="410"/>
      <c r="D14" s="410"/>
      <c r="E14" s="410"/>
      <c r="F14" s="414"/>
      <c r="G14" s="414"/>
      <c r="H14" s="414"/>
      <c r="I14" s="414"/>
      <c r="J14" s="414"/>
      <c r="K14" s="414"/>
      <c r="L14" s="414"/>
      <c r="M14" s="414"/>
      <c r="N14" s="414"/>
      <c r="O14" s="414"/>
      <c r="P14" s="414"/>
      <c r="Q14" s="414"/>
      <c r="R14" s="414"/>
      <c r="S14" s="414"/>
      <c r="T14" s="414"/>
      <c r="U14" s="414"/>
      <c r="V14" s="414"/>
      <c r="W14" s="414"/>
      <c r="X14" s="414"/>
      <c r="Y14" s="414"/>
      <c r="Z14" s="415"/>
      <c r="AA14" s="107"/>
      <c r="AB14" s="107"/>
      <c r="AC14" s="107"/>
      <c r="AD14" s="107"/>
      <c r="AE14" s="107"/>
      <c r="AF14" s="107"/>
      <c r="AG14" s="107"/>
      <c r="AH14" s="107"/>
      <c r="AI14" s="107"/>
      <c r="AJ14" s="107"/>
      <c r="AK14" s="107"/>
      <c r="AL14" s="107"/>
      <c r="AM14" s="107"/>
    </row>
    <row r="15" spans="1:39" ht="15.9" customHeight="1" x14ac:dyDescent="0.3">
      <c r="A15" s="108" t="s">
        <v>35</v>
      </c>
      <c r="B15" s="109"/>
      <c r="C15" s="109"/>
      <c r="D15" s="109"/>
      <c r="E15" s="109"/>
      <c r="F15" s="120"/>
      <c r="G15" s="121" t="s">
        <v>26</v>
      </c>
      <c r="H15" s="105" t="s">
        <v>36</v>
      </c>
      <c r="I15" s="105"/>
      <c r="J15" s="105"/>
      <c r="K15" s="105"/>
      <c r="L15" s="121" t="s">
        <v>26</v>
      </c>
      <c r="M15" s="105" t="s">
        <v>914</v>
      </c>
      <c r="N15" s="122"/>
      <c r="O15" s="105"/>
      <c r="P15" s="123" t="s">
        <v>26</v>
      </c>
      <c r="Q15" s="105" t="s">
        <v>915</v>
      </c>
      <c r="R15" s="105"/>
      <c r="S15" s="120"/>
      <c r="T15" s="121" t="s">
        <v>26</v>
      </c>
      <c r="U15" s="105" t="s">
        <v>1</v>
      </c>
      <c r="V15" s="105"/>
      <c r="W15" s="416"/>
      <c r="X15" s="416"/>
      <c r="Y15" s="416"/>
      <c r="Z15" s="417"/>
      <c r="AA15" s="107"/>
      <c r="AB15" s="107"/>
      <c r="AC15" s="107"/>
      <c r="AD15" s="107"/>
      <c r="AE15" s="107"/>
      <c r="AF15" s="107"/>
      <c r="AG15" s="107"/>
      <c r="AH15" s="107"/>
      <c r="AI15" s="107"/>
      <c r="AJ15" s="107"/>
      <c r="AK15" s="107"/>
      <c r="AL15" s="107"/>
      <c r="AM15" s="107"/>
    </row>
    <row r="16" spans="1:39" ht="15.9" customHeight="1" x14ac:dyDescent="0.3">
      <c r="A16" s="399" t="s">
        <v>916</v>
      </c>
      <c r="B16" s="399"/>
      <c r="C16" s="399"/>
      <c r="D16" s="399"/>
      <c r="E16" s="399"/>
      <c r="F16" s="400">
        <f>'Yr1 Req'!F16:N16</f>
        <v>0</v>
      </c>
      <c r="G16" s="398"/>
      <c r="H16" s="398"/>
      <c r="I16" s="398"/>
      <c r="J16" s="398"/>
      <c r="K16" s="398"/>
      <c r="L16" s="398"/>
      <c r="M16" s="398"/>
      <c r="N16" s="398"/>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3">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 customHeight="1" thickTop="1" x14ac:dyDescent="0.25">
      <c r="A18" s="108"/>
      <c r="B18" s="109"/>
      <c r="C18" s="109"/>
      <c r="D18" s="109"/>
      <c r="E18" s="109"/>
      <c r="F18" s="109"/>
      <c r="G18" s="109"/>
      <c r="H18" s="109"/>
      <c r="I18" s="109"/>
      <c r="J18" s="128" t="s">
        <v>37</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38</v>
      </c>
      <c r="AP18" s="107">
        <v>660531</v>
      </c>
      <c r="AQ18" s="96">
        <v>60531</v>
      </c>
      <c r="AS18" s="107" t="s">
        <v>39</v>
      </c>
      <c r="AT18" s="107">
        <v>660501</v>
      </c>
    </row>
    <row r="19" spans="1:46" ht="15.9" customHeight="1" x14ac:dyDescent="0.25">
      <c r="A19" s="133"/>
      <c r="B19" s="105"/>
      <c r="C19" s="105"/>
      <c r="D19" s="110" t="s">
        <v>35</v>
      </c>
      <c r="E19" s="112" t="s">
        <v>25</v>
      </c>
      <c r="F19" s="105"/>
      <c r="G19" s="113"/>
      <c r="H19" s="134" t="s">
        <v>26</v>
      </c>
      <c r="I19" s="105" t="s">
        <v>40</v>
      </c>
      <c r="J19" s="113"/>
      <c r="K19" s="105"/>
      <c r="L19" s="105"/>
      <c r="M19" s="105"/>
      <c r="N19" s="121" t="s">
        <v>26</v>
      </c>
      <c r="O19" s="105" t="s">
        <v>41</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42</v>
      </c>
      <c r="AP19" s="107">
        <v>660532</v>
      </c>
      <c r="AQ19" s="96">
        <f t="shared" ref="AQ19:AQ25" si="1">AQ18+1</f>
        <v>60532</v>
      </c>
      <c r="AS19" s="107" t="s">
        <v>43</v>
      </c>
      <c r="AT19" s="107">
        <f t="shared" ref="AT19:AT25" si="2">AT18+1</f>
        <v>660502</v>
      </c>
    </row>
    <row r="20" spans="1:46" ht="15.9" customHeight="1" x14ac:dyDescent="0.25">
      <c r="A20" s="133"/>
      <c r="B20" s="109"/>
      <c r="C20" s="109"/>
      <c r="D20" s="110"/>
      <c r="E20" s="110" t="s">
        <v>26</v>
      </c>
      <c r="F20" s="105" t="s">
        <v>44</v>
      </c>
      <c r="G20" s="105"/>
      <c r="H20" s="135"/>
      <c r="I20" s="113"/>
      <c r="J20" s="121" t="s">
        <v>26</v>
      </c>
      <c r="K20" s="105" t="s">
        <v>45</v>
      </c>
      <c r="L20" s="105"/>
      <c r="M20" s="105"/>
      <c r="N20" s="113"/>
      <c r="O20" s="136" t="s">
        <v>46</v>
      </c>
      <c r="P20" s="113"/>
      <c r="Q20" s="135"/>
      <c r="R20" s="402">
        <f>'Yr1 Req'!R20:Z20</f>
        <v>0</v>
      </c>
      <c r="S20" s="402"/>
      <c r="T20" s="402"/>
      <c r="U20" s="402"/>
      <c r="V20" s="402"/>
      <c r="W20" s="402"/>
      <c r="X20" s="402"/>
      <c r="Y20" s="402"/>
      <c r="Z20" s="403"/>
      <c r="AA20" s="107"/>
      <c r="AB20" s="107"/>
      <c r="AC20" s="107"/>
      <c r="AD20" s="107"/>
      <c r="AE20" s="107"/>
      <c r="AF20" s="107"/>
      <c r="AG20" s="107"/>
      <c r="AH20" s="107"/>
      <c r="AI20" s="107"/>
      <c r="AJ20" s="107"/>
      <c r="AK20" s="107"/>
      <c r="AL20" s="107"/>
      <c r="AM20" s="107"/>
      <c r="AN20" s="107">
        <f t="shared" si="0"/>
        <v>3</v>
      </c>
      <c r="AO20" s="107" t="s">
        <v>47</v>
      </c>
      <c r="AP20" s="107">
        <v>660533</v>
      </c>
      <c r="AQ20" s="96">
        <f t="shared" si="1"/>
        <v>60533</v>
      </c>
      <c r="AS20" s="107" t="s">
        <v>48</v>
      </c>
      <c r="AT20" s="107">
        <f t="shared" si="2"/>
        <v>660503</v>
      </c>
    </row>
    <row r="21" spans="1:46" ht="15.9" customHeight="1" x14ac:dyDescent="0.25">
      <c r="A21" s="108"/>
      <c r="B21" s="109"/>
      <c r="C21" s="109"/>
      <c r="D21" s="109"/>
      <c r="E21" s="109"/>
      <c r="F21" s="109"/>
      <c r="G21" s="109"/>
      <c r="H21" s="110" t="s">
        <v>22</v>
      </c>
      <c r="I21" s="398">
        <f>(I6)</f>
        <v>0</v>
      </c>
      <c r="J21" s="398"/>
      <c r="K21" s="398"/>
      <c r="L21" s="398"/>
      <c r="M21" s="398"/>
      <c r="N21" s="398"/>
      <c r="O21" s="398"/>
      <c r="P21" s="398"/>
      <c r="Q21" s="398"/>
      <c r="R21" s="398"/>
      <c r="S21" s="398"/>
      <c r="T21" s="398"/>
      <c r="U21" s="398"/>
      <c r="V21" s="398"/>
      <c r="W21" s="398"/>
      <c r="X21" s="398"/>
      <c r="Y21" s="398"/>
      <c r="Z21" s="404"/>
      <c r="AA21" s="107"/>
      <c r="AB21" s="107"/>
      <c r="AC21" s="107"/>
      <c r="AD21" s="107"/>
      <c r="AE21" s="107"/>
      <c r="AF21" s="107"/>
      <c r="AG21" s="107"/>
      <c r="AH21" s="107"/>
      <c r="AI21" s="107"/>
      <c r="AJ21" s="107"/>
      <c r="AK21" s="107"/>
      <c r="AL21" s="107"/>
      <c r="AM21" s="107"/>
      <c r="AN21" s="107">
        <f t="shared" si="0"/>
        <v>4</v>
      </c>
      <c r="AO21" s="107" t="s">
        <v>49</v>
      </c>
      <c r="AP21" s="107">
        <v>660534</v>
      </c>
      <c r="AQ21" s="96">
        <f t="shared" si="1"/>
        <v>60534</v>
      </c>
      <c r="AS21" s="107" t="s">
        <v>50</v>
      </c>
      <c r="AT21" s="107">
        <f t="shared" si="2"/>
        <v>660504</v>
      </c>
    </row>
    <row r="22" spans="1:46" ht="9.9" customHeight="1" x14ac:dyDescent="0.25">
      <c r="A22" s="104"/>
      <c r="B22" s="105"/>
      <c r="C22" s="105"/>
      <c r="D22" s="105"/>
      <c r="E22" s="105"/>
      <c r="F22" s="105"/>
      <c r="G22" s="105"/>
      <c r="H22" s="105"/>
      <c r="I22" s="105"/>
      <c r="J22" s="105"/>
      <c r="K22" s="105"/>
      <c r="L22" s="111" t="s">
        <v>23</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51</v>
      </c>
      <c r="AP22" s="107">
        <v>660535</v>
      </c>
      <c r="AQ22" s="96">
        <f t="shared" si="1"/>
        <v>60535</v>
      </c>
      <c r="AS22" s="107" t="s">
        <v>52</v>
      </c>
      <c r="AT22" s="107">
        <f t="shared" si="2"/>
        <v>660505</v>
      </c>
    </row>
    <row r="23" spans="1:46" ht="15.9" customHeight="1" x14ac:dyDescent="0.25">
      <c r="A23" s="108"/>
      <c r="B23" s="109"/>
      <c r="C23" s="109"/>
      <c r="D23" s="109"/>
      <c r="E23" s="110" t="s">
        <v>53</v>
      </c>
      <c r="F23" s="396">
        <f>'Yr2 Req'!F23:L23</f>
        <v>0</v>
      </c>
      <c r="G23" s="396"/>
      <c r="H23" s="396"/>
      <c r="I23" s="396"/>
      <c r="J23" s="396"/>
      <c r="K23" s="396"/>
      <c r="L23" s="396"/>
      <c r="M23" s="105"/>
      <c r="N23" s="109"/>
      <c r="O23" s="109"/>
      <c r="P23" s="109"/>
      <c r="Q23" s="109"/>
      <c r="R23" s="109"/>
      <c r="S23" s="109"/>
      <c r="T23" s="110" t="s">
        <v>917</v>
      </c>
      <c r="U23" s="429">
        <f>'Yr1 Req'!U23:Z23</f>
        <v>0</v>
      </c>
      <c r="V23" s="429"/>
      <c r="W23" s="429"/>
      <c r="X23" s="429"/>
      <c r="Y23" s="429"/>
      <c r="Z23" s="430"/>
      <c r="AA23" s="107"/>
      <c r="AB23" s="107"/>
      <c r="AC23" s="107"/>
      <c r="AD23" s="107"/>
      <c r="AE23" s="107"/>
      <c r="AF23" s="107"/>
      <c r="AG23" s="107"/>
      <c r="AH23" s="107"/>
      <c r="AI23" s="107"/>
      <c r="AJ23" s="107"/>
      <c r="AK23" s="107"/>
      <c r="AL23" s="107"/>
      <c r="AM23" s="107"/>
      <c r="AN23" s="107">
        <f t="shared" si="0"/>
        <v>6</v>
      </c>
      <c r="AO23" s="107" t="s">
        <v>54</v>
      </c>
      <c r="AP23" s="107">
        <v>660536</v>
      </c>
      <c r="AQ23" s="96">
        <f t="shared" si="1"/>
        <v>60536</v>
      </c>
      <c r="AS23" s="107" t="s">
        <v>55</v>
      </c>
      <c r="AT23" s="107">
        <f t="shared" si="2"/>
        <v>660506</v>
      </c>
    </row>
    <row r="24" spans="1:46" ht="15.9" customHeight="1" x14ac:dyDescent="0.25">
      <c r="A24" s="108"/>
      <c r="B24" s="109"/>
      <c r="C24" s="109"/>
      <c r="D24" s="109"/>
      <c r="E24" s="110" t="s">
        <v>56</v>
      </c>
      <c r="F24" s="396"/>
      <c r="G24" s="396"/>
      <c r="H24" s="396"/>
      <c r="I24" s="396"/>
      <c r="J24" s="396"/>
      <c r="K24" s="396"/>
      <c r="L24" s="396"/>
      <c r="M24" s="105"/>
      <c r="N24" s="109"/>
      <c r="O24" s="109"/>
      <c r="P24" s="109"/>
      <c r="Q24" s="109"/>
      <c r="R24" s="109"/>
      <c r="S24" s="109"/>
      <c r="T24" s="110" t="s">
        <v>57</v>
      </c>
      <c r="U24" s="396"/>
      <c r="V24" s="396"/>
      <c r="W24" s="396"/>
      <c r="X24" s="396"/>
      <c r="Y24" s="396"/>
      <c r="Z24" s="397"/>
      <c r="AA24" s="107"/>
      <c r="AB24" s="137"/>
      <c r="AC24" s="137"/>
      <c r="AD24" s="137"/>
      <c r="AE24" s="137"/>
      <c r="AF24" s="107"/>
      <c r="AG24" s="107"/>
      <c r="AH24" s="137"/>
      <c r="AI24" s="137"/>
      <c r="AJ24" s="137"/>
      <c r="AK24" s="137"/>
      <c r="AL24" s="107"/>
      <c r="AM24" s="107"/>
      <c r="AN24" s="107">
        <f t="shared" si="0"/>
        <v>7</v>
      </c>
      <c r="AO24" s="107" t="s">
        <v>58</v>
      </c>
      <c r="AP24" s="107">
        <v>660537</v>
      </c>
      <c r="AQ24" s="96">
        <f t="shared" si="1"/>
        <v>60537</v>
      </c>
      <c r="AS24" s="107" t="s">
        <v>59</v>
      </c>
      <c r="AT24" s="107">
        <f t="shared" si="2"/>
        <v>660507</v>
      </c>
    </row>
    <row r="25" spans="1:46" ht="15.9" customHeight="1" x14ac:dyDescent="0.25">
      <c r="A25" s="108"/>
      <c r="B25" s="109"/>
      <c r="C25" s="109"/>
      <c r="D25" s="109"/>
      <c r="E25" s="110" t="s">
        <v>60</v>
      </c>
      <c r="F25" s="396"/>
      <c r="G25" s="396"/>
      <c r="H25" s="396"/>
      <c r="I25" s="396"/>
      <c r="J25" s="396"/>
      <c r="K25" s="396"/>
      <c r="L25" s="396"/>
      <c r="M25" s="105"/>
      <c r="N25" s="109"/>
      <c r="O25" s="109"/>
      <c r="P25" s="109"/>
      <c r="Q25" s="109"/>
      <c r="R25" s="109"/>
      <c r="S25" s="109"/>
      <c r="T25" s="110" t="s">
        <v>61</v>
      </c>
      <c r="U25" s="396"/>
      <c r="V25" s="396"/>
      <c r="W25" s="396"/>
      <c r="X25" s="396"/>
      <c r="Y25" s="396"/>
      <c r="Z25" s="397"/>
      <c r="AA25" s="107"/>
      <c r="AB25" s="107"/>
      <c r="AC25" s="107"/>
      <c r="AD25" s="107"/>
      <c r="AE25" s="107"/>
      <c r="AF25" s="107"/>
      <c r="AG25" s="107"/>
      <c r="AH25" s="107"/>
      <c r="AI25" s="107"/>
      <c r="AJ25" s="107"/>
      <c r="AK25" s="107"/>
      <c r="AL25" s="107"/>
      <c r="AM25" s="107"/>
      <c r="AN25" s="107">
        <f t="shared" si="0"/>
        <v>8</v>
      </c>
      <c r="AO25" s="107" t="s">
        <v>62</v>
      </c>
      <c r="AP25" s="107">
        <v>660538</v>
      </c>
      <c r="AQ25" s="96">
        <f t="shared" si="1"/>
        <v>60538</v>
      </c>
      <c r="AS25" s="107" t="s">
        <v>63</v>
      </c>
      <c r="AT25" s="107">
        <f t="shared" si="2"/>
        <v>660508</v>
      </c>
    </row>
    <row r="26" spans="1:46" ht="15.9" customHeight="1" x14ac:dyDescent="0.25">
      <c r="A26" s="108"/>
      <c r="B26" s="109"/>
      <c r="C26" s="109"/>
      <c r="D26" s="109"/>
      <c r="E26" s="110" t="s">
        <v>64</v>
      </c>
      <c r="F26" s="396"/>
      <c r="G26" s="396"/>
      <c r="H26" s="396"/>
      <c r="I26" s="396"/>
      <c r="J26" s="396"/>
      <c r="K26" s="396"/>
      <c r="L26" s="396"/>
      <c r="M26" s="105"/>
      <c r="N26" s="109"/>
      <c r="O26" s="109"/>
      <c r="P26" s="109"/>
      <c r="Q26" s="109"/>
      <c r="R26" s="109"/>
      <c r="S26" s="109"/>
      <c r="T26" s="110" t="s">
        <v>65</v>
      </c>
      <c r="U26" s="396"/>
      <c r="V26" s="396"/>
      <c r="W26" s="396"/>
      <c r="X26" s="396"/>
      <c r="Y26" s="396"/>
      <c r="Z26" s="397"/>
      <c r="AA26" s="107"/>
      <c r="AB26" s="107"/>
      <c r="AC26" s="107"/>
      <c r="AD26" s="107"/>
      <c r="AE26" s="107"/>
      <c r="AF26" s="107"/>
      <c r="AG26" s="107"/>
      <c r="AH26" s="107"/>
      <c r="AI26" s="107"/>
      <c r="AJ26" s="107"/>
      <c r="AK26" s="107"/>
      <c r="AL26" s="107"/>
      <c r="AM26" s="107"/>
      <c r="AN26" s="107"/>
      <c r="AO26" s="107"/>
      <c r="AP26" s="107"/>
    </row>
    <row r="27" spans="1:46" ht="15.9" customHeight="1" x14ac:dyDescent="0.25">
      <c r="A27" s="108"/>
      <c r="B27" s="109"/>
      <c r="C27" s="109"/>
      <c r="D27" s="109"/>
      <c r="E27" s="110" t="s">
        <v>66</v>
      </c>
      <c r="F27" s="396"/>
      <c r="G27" s="396"/>
      <c r="H27" s="396"/>
      <c r="I27" s="396"/>
      <c r="J27" s="396"/>
      <c r="K27" s="396"/>
      <c r="L27" s="396"/>
      <c r="M27" s="105"/>
      <c r="N27" s="109"/>
      <c r="O27" s="109"/>
      <c r="P27" s="109"/>
      <c r="Q27" s="109"/>
      <c r="R27" s="109"/>
      <c r="S27" s="109"/>
      <c r="T27" s="110" t="s">
        <v>67</v>
      </c>
      <c r="U27" s="396"/>
      <c r="V27" s="396"/>
      <c r="W27" s="396"/>
      <c r="X27" s="396"/>
      <c r="Y27" s="396"/>
      <c r="Z27" s="397"/>
      <c r="AA27" s="107"/>
      <c r="AB27" s="107"/>
      <c r="AC27" s="107"/>
      <c r="AD27" s="107"/>
      <c r="AE27" s="107"/>
      <c r="AF27" s="107"/>
      <c r="AG27" s="107"/>
      <c r="AH27" s="107"/>
      <c r="AI27" s="107"/>
      <c r="AJ27" s="107"/>
      <c r="AK27" s="107"/>
      <c r="AL27" s="107"/>
      <c r="AM27" s="107"/>
      <c r="AN27" s="107"/>
      <c r="AO27" s="107"/>
      <c r="AP27" s="107"/>
    </row>
    <row r="28" spans="1:46" ht="15.9" customHeight="1" x14ac:dyDescent="0.25">
      <c r="A28" s="108"/>
      <c r="B28" s="109"/>
      <c r="C28" s="109"/>
      <c r="D28" s="109"/>
      <c r="E28" s="110" t="s">
        <v>33</v>
      </c>
      <c r="F28" s="396"/>
      <c r="G28" s="396"/>
      <c r="H28" s="396"/>
      <c r="I28" s="396"/>
      <c r="J28" s="396"/>
      <c r="K28" s="396"/>
      <c r="L28" s="396"/>
      <c r="M28" s="105"/>
      <c r="N28" s="109"/>
      <c r="O28" s="109"/>
      <c r="P28" s="109"/>
      <c r="Q28" s="109"/>
      <c r="R28" s="109"/>
      <c r="S28" s="109"/>
      <c r="T28" s="110" t="s">
        <v>68</v>
      </c>
      <c r="U28" s="396"/>
      <c r="V28" s="396"/>
      <c r="W28" s="396"/>
      <c r="X28" s="396"/>
      <c r="Y28" s="396"/>
      <c r="Z28" s="397"/>
      <c r="AA28" s="107"/>
      <c r="AB28" s="107"/>
      <c r="AC28" s="107"/>
      <c r="AD28" s="107"/>
      <c r="AE28" s="107"/>
      <c r="AF28" s="107"/>
      <c r="AG28" s="107"/>
      <c r="AH28" s="107"/>
      <c r="AI28" s="107"/>
      <c r="AJ28" s="107"/>
      <c r="AK28" s="107"/>
      <c r="AL28" s="107"/>
      <c r="AM28" s="107"/>
      <c r="AN28" s="107"/>
      <c r="AO28" s="107"/>
      <c r="AP28" s="107"/>
    </row>
    <row r="29" spans="1:46" ht="15.9" customHeight="1" x14ac:dyDescent="0.25">
      <c r="A29" s="108"/>
      <c r="B29" s="109"/>
      <c r="C29" s="109"/>
      <c r="D29" s="109"/>
      <c r="E29" s="110" t="s">
        <v>69</v>
      </c>
      <c r="F29" s="396"/>
      <c r="G29" s="396"/>
      <c r="H29" s="396"/>
      <c r="I29" s="396"/>
      <c r="J29" s="396"/>
      <c r="K29" s="396"/>
      <c r="L29" s="396"/>
      <c r="M29" s="105"/>
      <c r="N29" s="109"/>
      <c r="O29" s="109"/>
      <c r="P29" s="109"/>
      <c r="Q29" s="109"/>
      <c r="R29" s="109"/>
      <c r="S29" s="109"/>
      <c r="T29" s="110" t="s">
        <v>70</v>
      </c>
      <c r="U29" s="396"/>
      <c r="V29" s="396"/>
      <c r="W29" s="396"/>
      <c r="X29" s="396"/>
      <c r="Y29" s="396"/>
      <c r="Z29" s="397"/>
      <c r="AA29" s="107"/>
      <c r="AB29" s="107"/>
      <c r="AC29" s="107"/>
      <c r="AD29" s="107"/>
      <c r="AE29" s="107"/>
      <c r="AF29" s="107"/>
      <c r="AG29" s="107"/>
      <c r="AH29" s="107"/>
      <c r="AI29" s="107"/>
      <c r="AJ29" s="107"/>
      <c r="AK29" s="107"/>
      <c r="AL29" s="107"/>
      <c r="AM29" s="107"/>
      <c r="AN29" s="107"/>
      <c r="AO29" s="107" t="s">
        <v>38</v>
      </c>
      <c r="AP29" s="107">
        <v>660531</v>
      </c>
    </row>
    <row r="30" spans="1:46" ht="15.9" customHeight="1" x14ac:dyDescent="0.25">
      <c r="A30" s="108"/>
      <c r="B30" s="109"/>
      <c r="C30" s="109"/>
      <c r="D30" s="109"/>
      <c r="E30" s="110" t="s">
        <v>71</v>
      </c>
      <c r="F30" s="396"/>
      <c r="G30" s="396"/>
      <c r="H30" s="396"/>
      <c r="I30" s="396"/>
      <c r="J30" s="396"/>
      <c r="K30" s="396"/>
      <c r="L30" s="396"/>
      <c r="M30" s="105"/>
      <c r="N30" s="109"/>
      <c r="O30" s="109"/>
      <c r="P30" s="109"/>
      <c r="Q30" s="109"/>
      <c r="R30" s="109"/>
      <c r="S30" s="109"/>
      <c r="T30" s="110" t="s">
        <v>72</v>
      </c>
      <c r="U30" s="396"/>
      <c r="V30" s="396"/>
      <c r="W30" s="396"/>
      <c r="X30" s="396"/>
      <c r="Y30" s="396"/>
      <c r="Z30" s="397"/>
      <c r="AA30" s="107"/>
      <c r="AB30" s="107"/>
      <c r="AC30" s="107"/>
      <c r="AD30" s="107"/>
      <c r="AE30" s="107"/>
      <c r="AF30" s="107"/>
      <c r="AG30" s="107"/>
      <c r="AH30" s="107"/>
      <c r="AI30" s="107"/>
      <c r="AJ30" s="107"/>
      <c r="AK30" s="107"/>
      <c r="AL30" s="107"/>
      <c r="AM30" s="107"/>
      <c r="AN30" s="107"/>
      <c r="AO30" s="107" t="s">
        <v>47</v>
      </c>
      <c r="AP30" s="107" t="e">
        <f>#REF!+1</f>
        <v>#REF!</v>
      </c>
    </row>
    <row r="31" spans="1:46" ht="15.9" customHeight="1" x14ac:dyDescent="0.25">
      <c r="A31" s="108"/>
      <c r="B31" s="109"/>
      <c r="C31" s="109"/>
      <c r="D31" s="109"/>
      <c r="E31" s="110" t="s">
        <v>73</v>
      </c>
      <c r="F31" s="396"/>
      <c r="G31" s="396"/>
      <c r="H31" s="396"/>
      <c r="I31" s="396"/>
      <c r="J31" s="396"/>
      <c r="K31" s="396"/>
      <c r="L31" s="396"/>
      <c r="M31" s="105"/>
      <c r="N31" s="109"/>
      <c r="O31" s="138"/>
      <c r="P31" s="138"/>
      <c r="Q31" s="109"/>
      <c r="R31" s="109"/>
      <c r="S31" s="109"/>
      <c r="T31" s="110" t="s">
        <v>546</v>
      </c>
      <c r="U31" s="396"/>
      <c r="V31" s="396"/>
      <c r="W31" s="396"/>
      <c r="X31" s="396"/>
      <c r="Y31" s="396"/>
      <c r="Z31" s="397"/>
      <c r="AA31" s="107"/>
      <c r="AB31" s="107"/>
      <c r="AC31" s="107"/>
      <c r="AD31" s="107"/>
      <c r="AE31" s="107"/>
      <c r="AF31" s="107"/>
      <c r="AG31" s="107"/>
      <c r="AH31" s="107"/>
      <c r="AI31" s="107"/>
      <c r="AJ31" s="107"/>
      <c r="AK31" s="107"/>
      <c r="AL31" s="107"/>
      <c r="AM31" s="107"/>
      <c r="AN31" s="107"/>
      <c r="AO31" s="107" t="s">
        <v>51</v>
      </c>
      <c r="AP31" s="107" t="e">
        <v>#REF!</v>
      </c>
    </row>
    <row r="32" spans="1:46" ht="15.9" customHeight="1" x14ac:dyDescent="0.25">
      <c r="A32" s="108"/>
      <c r="B32" s="109"/>
      <c r="C32" s="109"/>
      <c r="D32" s="109"/>
      <c r="E32" s="110" t="s">
        <v>74</v>
      </c>
      <c r="F32" s="396"/>
      <c r="G32" s="396"/>
      <c r="H32" s="396"/>
      <c r="I32" s="396"/>
      <c r="J32" s="396"/>
      <c r="K32" s="396"/>
      <c r="L32" s="396"/>
      <c r="M32" s="105"/>
      <c r="N32" s="109"/>
      <c r="O32" s="109"/>
      <c r="P32" s="109"/>
      <c r="Q32" s="138"/>
      <c r="R32" s="138"/>
      <c r="S32" s="138"/>
      <c r="T32" s="139" t="s">
        <v>547</v>
      </c>
      <c r="U32" s="396"/>
      <c r="V32" s="396"/>
      <c r="W32" s="396"/>
      <c r="X32" s="396"/>
      <c r="Y32" s="396"/>
      <c r="Z32" s="397"/>
      <c r="AA32" s="107"/>
      <c r="AB32" s="107"/>
      <c r="AC32" s="107"/>
      <c r="AD32" s="107"/>
      <c r="AE32" s="107"/>
      <c r="AF32" s="107"/>
      <c r="AG32" s="107"/>
      <c r="AH32" s="107"/>
      <c r="AI32" s="107"/>
      <c r="AJ32" s="107"/>
      <c r="AK32" s="107"/>
      <c r="AL32" s="107"/>
      <c r="AM32" s="107"/>
      <c r="AN32" s="107"/>
      <c r="AO32" s="107" t="s">
        <v>54</v>
      </c>
      <c r="AP32" s="107" t="e">
        <v>#REF!</v>
      </c>
    </row>
    <row r="33" spans="1:42" ht="15.9" customHeight="1" x14ac:dyDescent="0.25">
      <c r="A33" s="140"/>
      <c r="B33" s="138"/>
      <c r="C33" s="138"/>
      <c r="D33" s="138"/>
      <c r="E33" s="139" t="s">
        <v>548</v>
      </c>
      <c r="F33" s="396"/>
      <c r="G33" s="396"/>
      <c r="H33" s="396"/>
      <c r="I33" s="396"/>
      <c r="J33" s="396"/>
      <c r="K33" s="396"/>
      <c r="L33" s="396"/>
      <c r="M33" s="105"/>
      <c r="N33" s="109"/>
      <c r="O33" s="109"/>
      <c r="P33" s="109"/>
      <c r="Q33" s="109"/>
      <c r="R33" s="109"/>
      <c r="S33" s="109"/>
      <c r="T33" s="110" t="s">
        <v>75</v>
      </c>
      <c r="U33" s="396"/>
      <c r="V33" s="396"/>
      <c r="W33" s="396"/>
      <c r="X33" s="396"/>
      <c r="Y33" s="396"/>
      <c r="Z33" s="397"/>
      <c r="AA33" s="107"/>
      <c r="AB33" s="107"/>
      <c r="AC33" s="107"/>
      <c r="AD33" s="107"/>
      <c r="AE33" s="107"/>
      <c r="AF33" s="107"/>
      <c r="AG33" s="107"/>
      <c r="AH33" s="107"/>
      <c r="AI33" s="107"/>
      <c r="AJ33" s="107"/>
      <c r="AK33" s="107"/>
      <c r="AL33" s="107"/>
      <c r="AM33" s="107"/>
      <c r="AN33" s="107"/>
      <c r="AO33" s="107" t="s">
        <v>58</v>
      </c>
      <c r="AP33" s="107" t="e">
        <v>#REF!</v>
      </c>
    </row>
    <row r="34" spans="1:42" ht="15.9" customHeight="1" x14ac:dyDescent="0.25">
      <c r="A34" s="108"/>
      <c r="B34" s="109"/>
      <c r="C34" s="109"/>
      <c r="D34" s="109"/>
      <c r="E34" s="110" t="s">
        <v>76</v>
      </c>
      <c r="F34" s="396"/>
      <c r="G34" s="396"/>
      <c r="H34" s="396"/>
      <c r="I34" s="396"/>
      <c r="J34" s="396"/>
      <c r="K34" s="396"/>
      <c r="L34" s="396"/>
      <c r="M34" s="105"/>
      <c r="N34" s="109"/>
      <c r="O34" s="109"/>
      <c r="P34" s="109"/>
      <c r="Q34" s="109"/>
      <c r="R34" s="109"/>
      <c r="S34" s="109"/>
      <c r="T34" s="110" t="s">
        <v>77</v>
      </c>
      <c r="U34" s="396"/>
      <c r="V34" s="396"/>
      <c r="W34" s="396"/>
      <c r="X34" s="396"/>
      <c r="Y34" s="396"/>
      <c r="Z34" s="397"/>
      <c r="AA34" s="107"/>
      <c r="AB34" s="107"/>
      <c r="AC34" s="107"/>
      <c r="AD34" s="107"/>
      <c r="AE34" s="107"/>
      <c r="AF34" s="107"/>
      <c r="AG34" s="107"/>
      <c r="AH34" s="107"/>
      <c r="AI34" s="107"/>
      <c r="AJ34" s="107"/>
      <c r="AK34" s="107"/>
      <c r="AL34" s="107"/>
      <c r="AM34" s="107"/>
      <c r="AN34" s="107"/>
      <c r="AO34" s="107" t="s">
        <v>62</v>
      </c>
      <c r="AP34" s="107" t="e">
        <f>AP33+1</f>
        <v>#REF!</v>
      </c>
    </row>
    <row r="35" spans="1:42" ht="8.1" customHeight="1" x14ac:dyDescent="0.25">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 customHeight="1" x14ac:dyDescent="0.25">
      <c r="A36" s="141"/>
      <c r="B36" s="109"/>
      <c r="C36" s="109"/>
      <c r="D36" s="109"/>
      <c r="E36" s="110"/>
      <c r="F36" s="109"/>
      <c r="G36" s="110" t="s">
        <v>78</v>
      </c>
      <c r="H36" s="109"/>
      <c r="I36" s="110" t="s">
        <v>79</v>
      </c>
      <c r="J36" s="398"/>
      <c r="K36" s="398"/>
      <c r="L36" s="142" t="s">
        <v>80</v>
      </c>
      <c r="M36" s="398"/>
      <c r="N36" s="398"/>
      <c r="O36" s="142" t="s">
        <v>81</v>
      </c>
      <c r="P36" s="398"/>
      <c r="Q36" s="398"/>
      <c r="R36" s="142" t="s">
        <v>82</v>
      </c>
      <c r="S36" s="398"/>
      <c r="T36" s="398"/>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 customHeight="1" thickBot="1" x14ac:dyDescent="0.3">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 customHeight="1" thickTop="1" x14ac:dyDescent="0.25">
      <c r="A38" s="108"/>
      <c r="B38" s="109"/>
      <c r="C38" s="109"/>
      <c r="D38" s="109"/>
      <c r="E38" s="109"/>
      <c r="F38" s="109"/>
      <c r="G38" s="109"/>
      <c r="H38" s="109"/>
      <c r="I38" s="109"/>
      <c r="J38" s="109"/>
      <c r="K38" s="145" t="s">
        <v>83</v>
      </c>
      <c r="L38" s="146"/>
      <c r="M38" s="146"/>
      <c r="N38" s="146"/>
      <c r="O38" s="146"/>
      <c r="P38" s="147"/>
      <c r="Q38" s="131"/>
      <c r="R38" s="109"/>
      <c r="S38" s="109"/>
      <c r="T38" s="109"/>
      <c r="U38" s="109"/>
      <c r="V38" s="109"/>
      <c r="W38" s="109"/>
      <c r="X38" s="109"/>
      <c r="Y38" s="109"/>
      <c r="Z38" s="132"/>
    </row>
    <row r="39" spans="1:42" ht="15.9" customHeight="1" x14ac:dyDescent="0.3">
      <c r="A39" s="148" t="s">
        <v>84</v>
      </c>
      <c r="B39" s="105"/>
      <c r="C39" s="109"/>
      <c r="D39" s="109"/>
      <c r="E39" s="109"/>
      <c r="F39" s="109"/>
      <c r="G39" s="109"/>
      <c r="H39" s="110" t="s">
        <v>85</v>
      </c>
      <c r="I39" s="105"/>
      <c r="J39" s="116"/>
      <c r="K39" s="380"/>
      <c r="L39" s="380"/>
      <c r="M39" s="380"/>
      <c r="N39" s="380"/>
      <c r="O39" s="380"/>
      <c r="P39" s="380"/>
      <c r="Q39" s="380"/>
      <c r="R39" s="380"/>
      <c r="S39" s="380"/>
      <c r="T39" s="105"/>
      <c r="U39" s="110" t="s">
        <v>86</v>
      </c>
      <c r="V39" s="391"/>
      <c r="W39" s="391"/>
      <c r="X39" s="391"/>
      <c r="Y39" s="391"/>
      <c r="Z39" s="392"/>
    </row>
    <row r="40" spans="1:42" ht="15.9" customHeight="1" x14ac:dyDescent="0.3">
      <c r="A40" s="148" t="s">
        <v>87</v>
      </c>
      <c r="B40" s="105"/>
      <c r="C40" s="109"/>
      <c r="D40" s="109"/>
      <c r="E40" s="109"/>
      <c r="F40" s="109"/>
      <c r="G40" s="109"/>
      <c r="H40" s="110" t="s">
        <v>88</v>
      </c>
      <c r="I40" s="116"/>
      <c r="J40" s="116"/>
      <c r="K40" s="370"/>
      <c r="L40" s="370"/>
      <c r="M40" s="370"/>
      <c r="N40" s="370"/>
      <c r="O40" s="370"/>
      <c r="P40" s="370"/>
      <c r="Q40" s="370"/>
      <c r="R40" s="370"/>
      <c r="S40" s="370"/>
      <c r="T40" s="105"/>
      <c r="U40" s="110" t="s">
        <v>86</v>
      </c>
      <c r="V40" s="386"/>
      <c r="W40" s="386"/>
      <c r="X40" s="386"/>
      <c r="Y40" s="386"/>
      <c r="Z40" s="387"/>
    </row>
    <row r="41" spans="1:42" ht="15.9" customHeight="1" x14ac:dyDescent="0.3">
      <c r="A41" s="148" t="s">
        <v>89</v>
      </c>
      <c r="B41" s="105"/>
      <c r="C41" s="109"/>
      <c r="D41" s="105"/>
      <c r="E41" s="109"/>
      <c r="F41" s="105"/>
      <c r="G41" s="105"/>
      <c r="H41" s="105"/>
      <c r="I41" s="105"/>
      <c r="J41" s="110" t="s">
        <v>90</v>
      </c>
      <c r="K41" s="425"/>
      <c r="L41" s="425"/>
      <c r="M41" s="425"/>
      <c r="N41" s="425"/>
      <c r="O41" s="425"/>
      <c r="P41" s="425"/>
      <c r="Q41" s="425"/>
      <c r="R41" s="425"/>
      <c r="S41" s="425"/>
      <c r="T41" s="105"/>
      <c r="U41" s="110" t="s">
        <v>86</v>
      </c>
      <c r="V41" s="426"/>
      <c r="W41" s="426"/>
      <c r="X41" s="426"/>
      <c r="Y41" s="426"/>
      <c r="Z41" s="427"/>
    </row>
    <row r="42" spans="1:42" ht="15.9" customHeight="1" x14ac:dyDescent="0.3">
      <c r="A42" s="148" t="s">
        <v>91</v>
      </c>
      <c r="B42" s="105"/>
      <c r="C42" s="109"/>
      <c r="D42" s="109"/>
      <c r="E42" s="109"/>
      <c r="F42" s="109"/>
      <c r="G42" s="109"/>
      <c r="H42" s="110" t="s">
        <v>92</v>
      </c>
      <c r="I42" s="105"/>
      <c r="J42" s="105"/>
      <c r="K42" s="370"/>
      <c r="L42" s="370"/>
      <c r="M42" s="370"/>
      <c r="N42" s="370"/>
      <c r="O42" s="370"/>
      <c r="P42" s="370"/>
      <c r="Q42" s="370"/>
      <c r="R42" s="370"/>
      <c r="S42" s="370"/>
      <c r="T42" s="105"/>
      <c r="U42" s="110" t="s">
        <v>86</v>
      </c>
      <c r="V42" s="386"/>
      <c r="W42" s="386"/>
      <c r="X42" s="386"/>
      <c r="Y42" s="386"/>
      <c r="Z42" s="387"/>
    </row>
    <row r="43" spans="1:42" ht="15.9" customHeight="1" x14ac:dyDescent="0.3">
      <c r="A43" s="148" t="s">
        <v>93</v>
      </c>
      <c r="B43" s="105"/>
      <c r="C43" s="109"/>
      <c r="D43" s="109"/>
      <c r="E43" s="109"/>
      <c r="F43" s="109"/>
      <c r="G43" s="109"/>
      <c r="H43" s="110" t="s">
        <v>94</v>
      </c>
      <c r="I43" s="105"/>
      <c r="J43" s="105"/>
      <c r="K43" s="370"/>
      <c r="L43" s="370"/>
      <c r="M43" s="370"/>
      <c r="N43" s="370"/>
      <c r="O43" s="370"/>
      <c r="P43" s="370"/>
      <c r="Q43" s="370"/>
      <c r="R43" s="370"/>
      <c r="S43" s="370"/>
      <c r="T43" s="105"/>
      <c r="U43" s="110" t="s">
        <v>86</v>
      </c>
      <c r="V43" s="386"/>
      <c r="W43" s="386"/>
      <c r="X43" s="386"/>
      <c r="Y43" s="386"/>
      <c r="Z43" s="387"/>
    </row>
    <row r="44" spans="1:42" ht="8.1" customHeight="1" thickBot="1" x14ac:dyDescent="0.3">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 customHeight="1" thickTop="1" x14ac:dyDescent="0.25">
      <c r="A45" s="151"/>
      <c r="B45" s="152"/>
      <c r="C45" s="135"/>
      <c r="D45" s="388" t="s">
        <v>95</v>
      </c>
      <c r="E45" s="389"/>
      <c r="F45" s="389"/>
      <c r="G45" s="389"/>
      <c r="H45" s="389"/>
      <c r="I45" s="389"/>
      <c r="J45" s="389"/>
      <c r="K45" s="389"/>
      <c r="L45" s="389"/>
      <c r="M45" s="389"/>
      <c r="N45" s="389"/>
      <c r="O45" s="389"/>
      <c r="P45" s="389"/>
      <c r="Q45" s="389"/>
      <c r="R45" s="389"/>
      <c r="S45" s="389"/>
      <c r="T45" s="389"/>
      <c r="U45" s="389"/>
      <c r="V45" s="389"/>
      <c r="W45" s="390"/>
      <c r="X45" s="113"/>
      <c r="Y45" s="113"/>
      <c r="Z45" s="153"/>
    </row>
    <row r="46" spans="1:42" ht="15.9" customHeight="1" x14ac:dyDescent="0.3">
      <c r="A46" s="104"/>
      <c r="B46" s="105"/>
      <c r="C46" s="105"/>
      <c r="D46" s="110" t="s">
        <v>96</v>
      </c>
      <c r="E46" s="380"/>
      <c r="F46" s="380"/>
      <c r="G46" s="380"/>
      <c r="H46" s="380"/>
      <c r="I46" s="380"/>
      <c r="J46" s="380"/>
      <c r="K46" s="380"/>
      <c r="L46" s="380"/>
      <c r="M46" s="380"/>
      <c r="N46" s="380"/>
      <c r="O46" s="380"/>
      <c r="P46" s="380"/>
      <c r="Q46" s="109"/>
      <c r="R46" s="109"/>
      <c r="S46" s="109"/>
      <c r="T46" s="113"/>
      <c r="U46" s="110" t="s">
        <v>97</v>
      </c>
      <c r="V46" s="380"/>
      <c r="W46" s="380"/>
      <c r="X46" s="380"/>
      <c r="Y46" s="380"/>
      <c r="Z46" s="381"/>
    </row>
    <row r="47" spans="1:42" ht="15.9" customHeight="1" x14ac:dyDescent="0.3">
      <c r="A47" s="104"/>
      <c r="B47" s="154"/>
      <c r="C47" s="109"/>
      <c r="D47" s="110" t="s">
        <v>116</v>
      </c>
      <c r="E47" s="421">
        <f>'Yr1 Req'!E47:P47</f>
        <v>0</v>
      </c>
      <c r="F47" s="421"/>
      <c r="G47" s="421"/>
      <c r="H47" s="421"/>
      <c r="I47" s="421"/>
      <c r="J47" s="421"/>
      <c r="K47" s="421"/>
      <c r="L47" s="421"/>
      <c r="M47" s="421"/>
      <c r="N47" s="421"/>
      <c r="O47" s="421"/>
      <c r="P47" s="421"/>
      <c r="Q47" s="109"/>
      <c r="R47" s="109"/>
      <c r="S47" s="109"/>
      <c r="T47" s="113"/>
      <c r="U47" s="110" t="s">
        <v>98</v>
      </c>
      <c r="V47" s="422">
        <f>'Yr1 Req'!V47:Z47</f>
        <v>0</v>
      </c>
      <c r="W47" s="422"/>
      <c r="X47" s="422"/>
      <c r="Y47" s="422"/>
      <c r="Z47" s="423"/>
    </row>
    <row r="48" spans="1:42" ht="15.9" customHeight="1" x14ac:dyDescent="0.3">
      <c r="A48" s="151" t="s">
        <v>117</v>
      </c>
      <c r="B48" s="135"/>
      <c r="C48" s="135"/>
      <c r="D48" s="135"/>
      <c r="E48" s="424">
        <f>'Yr1 Req'!E48:P48</f>
        <v>0</v>
      </c>
      <c r="F48" s="424"/>
      <c r="G48" s="424"/>
      <c r="H48" s="424"/>
      <c r="I48" s="424"/>
      <c r="J48" s="424"/>
      <c r="K48" s="424"/>
      <c r="L48" s="424"/>
      <c r="M48" s="424"/>
      <c r="N48" s="424"/>
      <c r="O48" s="424"/>
      <c r="P48" s="424"/>
      <c r="Q48" s="109"/>
      <c r="R48" s="109"/>
      <c r="S48" s="109"/>
      <c r="T48" s="113"/>
      <c r="U48" s="110" t="s">
        <v>100</v>
      </c>
      <c r="V48" s="419"/>
      <c r="W48" s="419"/>
      <c r="X48" s="419"/>
      <c r="Y48" s="419"/>
      <c r="Z48" s="420"/>
    </row>
    <row r="49" spans="1:26" ht="15.9" customHeight="1" x14ac:dyDescent="0.3">
      <c r="A49" s="104"/>
      <c r="B49" s="113"/>
      <c r="C49" s="155"/>
      <c r="D49" s="110" t="s">
        <v>99</v>
      </c>
      <c r="E49" s="418">
        <f>'Yr1 Req'!E49:P49</f>
        <v>0</v>
      </c>
      <c r="F49" s="418"/>
      <c r="G49" s="418"/>
      <c r="H49" s="418"/>
      <c r="I49" s="418"/>
      <c r="J49" s="418"/>
      <c r="K49" s="418"/>
      <c r="L49" s="418"/>
      <c r="M49" s="418"/>
      <c r="N49" s="418"/>
      <c r="O49" s="418"/>
      <c r="P49" s="418"/>
      <c r="Q49" s="109"/>
      <c r="R49" s="109"/>
      <c r="S49" s="109"/>
      <c r="T49" s="113"/>
      <c r="U49" s="110" t="s">
        <v>102</v>
      </c>
      <c r="V49" s="419"/>
      <c r="W49" s="419"/>
      <c r="X49" s="419"/>
      <c r="Y49" s="419"/>
      <c r="Z49" s="420"/>
    </row>
    <row r="50" spans="1:26" ht="15.9" customHeight="1" x14ac:dyDescent="0.3">
      <c r="A50" s="104"/>
      <c r="B50" s="113"/>
      <c r="C50" s="155"/>
      <c r="D50" s="110" t="s">
        <v>101</v>
      </c>
      <c r="E50" s="418">
        <f>'Yr1 Req'!E50:P50</f>
        <v>0</v>
      </c>
      <c r="F50" s="418"/>
      <c r="G50" s="418"/>
      <c r="H50" s="418"/>
      <c r="I50" s="418"/>
      <c r="J50" s="418"/>
      <c r="K50" s="418"/>
      <c r="L50" s="418"/>
      <c r="M50" s="418"/>
      <c r="N50" s="418"/>
      <c r="O50" s="418"/>
      <c r="P50" s="418"/>
      <c r="Q50" s="109"/>
      <c r="R50" s="109"/>
      <c r="S50" s="109"/>
      <c r="T50" s="113"/>
      <c r="U50" s="110" t="s">
        <v>103</v>
      </c>
      <c r="V50" s="370"/>
      <c r="W50" s="370"/>
      <c r="X50" s="370"/>
      <c r="Y50" s="370"/>
      <c r="Z50" s="377"/>
    </row>
    <row r="51" spans="1:26" ht="15.9" customHeight="1" x14ac:dyDescent="0.3">
      <c r="A51" s="104"/>
      <c r="B51" s="113"/>
      <c r="C51" s="155"/>
      <c r="D51" s="110" t="s">
        <v>33</v>
      </c>
      <c r="E51" s="370"/>
      <c r="F51" s="370"/>
      <c r="G51" s="370"/>
      <c r="H51" s="370"/>
      <c r="I51" s="370"/>
      <c r="J51" s="370"/>
      <c r="K51" s="370"/>
      <c r="L51" s="370"/>
      <c r="M51" s="370"/>
      <c r="N51" s="370"/>
      <c r="O51" s="370"/>
      <c r="P51" s="370"/>
      <c r="Q51" s="109"/>
      <c r="R51" s="109"/>
      <c r="S51" s="109"/>
      <c r="T51" s="113"/>
      <c r="U51" s="110" t="s">
        <v>105</v>
      </c>
      <c r="V51" s="378"/>
      <c r="W51" s="378"/>
      <c r="X51" s="378"/>
      <c r="Y51" s="378"/>
      <c r="Z51" s="379"/>
    </row>
    <row r="52" spans="1:26" ht="15.9" customHeight="1" x14ac:dyDescent="0.3">
      <c r="A52" s="141"/>
      <c r="B52" s="113"/>
      <c r="C52" s="155"/>
      <c r="D52" s="110" t="s">
        <v>104</v>
      </c>
      <c r="E52" s="370"/>
      <c r="F52" s="370"/>
      <c r="G52" s="370"/>
      <c r="H52" s="370"/>
      <c r="I52" s="370"/>
      <c r="J52" s="370"/>
      <c r="K52" s="370"/>
      <c r="L52" s="370"/>
      <c r="M52" s="370"/>
      <c r="N52" s="370"/>
      <c r="O52" s="370"/>
      <c r="P52" s="370"/>
      <c r="Q52" s="109"/>
      <c r="R52" s="109"/>
      <c r="S52" s="109"/>
      <c r="T52" s="113"/>
      <c r="U52" s="110"/>
      <c r="V52" s="156"/>
      <c r="W52" s="156"/>
      <c r="X52" s="156"/>
      <c r="Y52" s="156"/>
      <c r="Z52" s="157"/>
    </row>
    <row r="53" spans="1:26" ht="15.9" customHeight="1" x14ac:dyDescent="0.25">
      <c r="A53" s="108"/>
      <c r="B53" s="109"/>
      <c r="C53" s="109"/>
      <c r="D53" s="113"/>
      <c r="E53" s="113" t="s">
        <v>106</v>
      </c>
      <c r="F53" s="113"/>
      <c r="G53" s="113"/>
      <c r="H53" s="371">
        <f>SUM(Budget!J83)</f>
        <v>0</v>
      </c>
      <c r="I53" s="372"/>
      <c r="J53" s="372"/>
      <c r="K53" s="113"/>
      <c r="L53" s="113" t="s">
        <v>107</v>
      </c>
      <c r="M53" s="113"/>
      <c r="N53" s="371">
        <f>SUM(Budget!O83)</f>
        <v>0</v>
      </c>
      <c r="O53" s="372"/>
      <c r="P53" s="372"/>
      <c r="Q53" s="113"/>
      <c r="R53" s="113" t="s">
        <v>108</v>
      </c>
      <c r="S53" s="113"/>
      <c r="T53" s="373">
        <f>SUM(Budget!J81)</f>
        <v>0</v>
      </c>
      <c r="U53" s="374"/>
      <c r="V53" s="374"/>
      <c r="W53" s="113"/>
      <c r="X53" s="113"/>
      <c r="Y53" s="113"/>
      <c r="Z53" s="153"/>
    </row>
    <row r="54" spans="1:26" ht="8.1" customHeight="1" thickBot="1" x14ac:dyDescent="0.3">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5">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5">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5">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5">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5">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5">
      <c r="A68" s="163" t="s">
        <v>109</v>
      </c>
      <c r="B68" s="163"/>
      <c r="C68" s="164"/>
      <c r="D68" s="164"/>
      <c r="E68" s="164"/>
      <c r="F68" s="164"/>
      <c r="M68" s="165" t="s">
        <v>83</v>
      </c>
      <c r="V68" s="165" t="s">
        <v>110</v>
      </c>
    </row>
    <row r="69" spans="1:22" x14ac:dyDescent="0.25">
      <c r="A69" s="163"/>
      <c r="B69" s="163"/>
      <c r="C69" s="164"/>
      <c r="D69" s="164"/>
      <c r="E69" s="164"/>
      <c r="F69" s="164"/>
    </row>
    <row r="70" spans="1:22" x14ac:dyDescent="0.25">
      <c r="A70" s="166" t="s">
        <v>118</v>
      </c>
      <c r="B70" s="164"/>
      <c r="C70" s="164"/>
      <c r="D70" s="164"/>
      <c r="E70" s="164"/>
      <c r="F70" s="164"/>
      <c r="M70" s="351" t="s">
        <v>947</v>
      </c>
      <c r="V70" s="167" t="s">
        <v>111</v>
      </c>
    </row>
    <row r="71" spans="1:22" x14ac:dyDescent="0.25">
      <c r="A71" s="166" t="s">
        <v>119</v>
      </c>
      <c r="B71" s="164"/>
      <c r="C71" s="164"/>
      <c r="D71" s="164"/>
      <c r="E71" s="164"/>
      <c r="F71" s="164"/>
      <c r="M71" s="351" t="s">
        <v>545</v>
      </c>
      <c r="V71" s="167" t="s">
        <v>112</v>
      </c>
    </row>
    <row r="72" spans="1:22" x14ac:dyDescent="0.25">
      <c r="A72" s="166" t="s">
        <v>120</v>
      </c>
      <c r="B72" s="164"/>
      <c r="C72" s="164"/>
      <c r="D72" s="164"/>
      <c r="E72" s="164"/>
      <c r="F72" s="164"/>
      <c r="M72" s="351" t="s">
        <v>945</v>
      </c>
      <c r="V72" s="167" t="s">
        <v>113</v>
      </c>
    </row>
    <row r="73" spans="1:22" x14ac:dyDescent="0.25">
      <c r="A73" s="166" t="s">
        <v>121</v>
      </c>
      <c r="B73" s="164"/>
      <c r="C73" s="164"/>
      <c r="D73" s="164"/>
      <c r="E73" s="164"/>
      <c r="F73" s="164"/>
      <c r="M73" s="351" t="s">
        <v>948</v>
      </c>
      <c r="V73" s="167" t="s">
        <v>114</v>
      </c>
    </row>
    <row r="74" spans="1:22" x14ac:dyDescent="0.25">
      <c r="A74" s="166" t="s">
        <v>122</v>
      </c>
      <c r="B74" s="164"/>
      <c r="C74" s="164"/>
      <c r="D74" s="164"/>
      <c r="E74" s="164"/>
      <c r="F74" s="164"/>
      <c r="M74" s="351" t="s">
        <v>949</v>
      </c>
      <c r="V74" s="167" t="s">
        <v>115</v>
      </c>
    </row>
    <row r="75" spans="1:22" x14ac:dyDescent="0.25">
      <c r="A75" s="166" t="s">
        <v>123</v>
      </c>
      <c r="B75" s="164"/>
      <c r="C75" s="164"/>
      <c r="D75" s="164"/>
      <c r="E75" s="164"/>
      <c r="F75" s="164"/>
      <c r="M75" s="351" t="s">
        <v>950</v>
      </c>
    </row>
    <row r="76" spans="1:22" x14ac:dyDescent="0.25">
      <c r="A76" s="166" t="s">
        <v>124</v>
      </c>
      <c r="B76" s="164"/>
      <c r="C76" s="164"/>
      <c r="D76" s="164"/>
      <c r="E76" s="164"/>
      <c r="F76" s="164"/>
      <c r="M76" s="349"/>
    </row>
    <row r="77" spans="1:22" x14ac:dyDescent="0.25">
      <c r="A77" s="166" t="s">
        <v>125</v>
      </c>
      <c r="B77" s="164"/>
      <c r="C77" s="164"/>
      <c r="D77" s="164"/>
      <c r="E77" s="164"/>
      <c r="F77" s="164"/>
      <c r="M77" s="168" t="s">
        <v>519</v>
      </c>
    </row>
    <row r="78" spans="1:22" x14ac:dyDescent="0.25">
      <c r="A78" s="166" t="s">
        <v>126</v>
      </c>
      <c r="B78" s="164"/>
      <c r="C78" s="164"/>
      <c r="D78" s="164"/>
      <c r="E78" s="164"/>
      <c r="F78" s="164"/>
    </row>
    <row r="79" spans="1:22" x14ac:dyDescent="0.25">
      <c r="A79" s="166" t="s">
        <v>127</v>
      </c>
      <c r="B79" s="164"/>
      <c r="C79" s="164"/>
      <c r="D79" s="164"/>
      <c r="E79" s="164"/>
      <c r="F79" s="164"/>
      <c r="M79" s="96" t="s">
        <v>520</v>
      </c>
    </row>
    <row r="80" spans="1:22" ht="13.8" x14ac:dyDescent="0.3">
      <c r="A80" s="166" t="s">
        <v>128</v>
      </c>
      <c r="B80" s="164"/>
      <c r="C80" s="164"/>
      <c r="D80" s="164"/>
      <c r="E80" s="164"/>
      <c r="F80" s="164"/>
      <c r="M80" s="96" t="s">
        <v>521</v>
      </c>
      <c r="P80" s="169"/>
      <c r="Q80" s="162"/>
    </row>
    <row r="81" spans="1:35" ht="13.8" x14ac:dyDescent="0.3">
      <c r="A81" s="166" t="s">
        <v>129</v>
      </c>
      <c r="B81" s="164"/>
      <c r="C81" s="164"/>
      <c r="D81" s="164"/>
      <c r="E81" s="164"/>
      <c r="F81" s="164"/>
      <c r="M81" s="96" t="s">
        <v>522</v>
      </c>
      <c r="O81" s="170"/>
      <c r="P81" s="171"/>
      <c r="Q81" s="162"/>
    </row>
    <row r="82" spans="1:35" ht="13.8" x14ac:dyDescent="0.3">
      <c r="A82" s="166" t="s">
        <v>130</v>
      </c>
      <c r="B82" s="164"/>
      <c r="C82" s="164"/>
      <c r="D82" s="164"/>
      <c r="E82" s="164"/>
      <c r="F82" s="164"/>
      <c r="M82" s="96" t="s">
        <v>523</v>
      </c>
      <c r="O82" s="170"/>
      <c r="P82" s="171"/>
      <c r="Q82" s="162"/>
    </row>
    <row r="83" spans="1:35" ht="13.8" x14ac:dyDescent="0.3">
      <c r="A83" s="166" t="s">
        <v>131</v>
      </c>
      <c r="B83" s="164"/>
      <c r="C83" s="164"/>
      <c r="D83" s="164"/>
      <c r="E83" s="164"/>
      <c r="F83" s="164"/>
      <c r="M83" s="96" t="s">
        <v>524</v>
      </c>
      <c r="O83" s="170"/>
      <c r="P83" s="171"/>
      <c r="Q83" s="162"/>
    </row>
    <row r="84" spans="1:35" ht="13.8" x14ac:dyDescent="0.3">
      <c r="A84" s="166" t="s">
        <v>132</v>
      </c>
      <c r="B84" s="164"/>
      <c r="C84" s="164"/>
      <c r="D84" s="164"/>
      <c r="E84" s="164"/>
      <c r="F84" s="164"/>
      <c r="M84" s="96" t="s">
        <v>525</v>
      </c>
      <c r="O84" s="170"/>
      <c r="P84" s="171"/>
      <c r="Q84" s="162"/>
    </row>
    <row r="85" spans="1:35" ht="13.8" x14ac:dyDescent="0.3">
      <c r="A85" s="166" t="s">
        <v>133</v>
      </c>
      <c r="B85" s="164"/>
      <c r="C85" s="164"/>
      <c r="D85" s="164"/>
      <c r="E85" s="164"/>
      <c r="F85" s="164"/>
      <c r="M85" s="96" t="s">
        <v>526</v>
      </c>
      <c r="O85" s="170"/>
      <c r="P85" s="171"/>
      <c r="Q85" s="162"/>
    </row>
    <row r="86" spans="1:35" ht="13.8" x14ac:dyDescent="0.3">
      <c r="A86" s="166" t="s">
        <v>134</v>
      </c>
      <c r="B86" s="164"/>
      <c r="C86" s="164"/>
      <c r="D86" s="164"/>
      <c r="E86" s="164"/>
      <c r="F86" s="164"/>
      <c r="M86" s="96" t="s">
        <v>527</v>
      </c>
      <c r="O86" s="170"/>
      <c r="P86" s="171"/>
      <c r="Q86" s="162"/>
    </row>
    <row r="87" spans="1:35" ht="13.8" x14ac:dyDescent="0.3">
      <c r="A87" s="166" t="s">
        <v>135</v>
      </c>
      <c r="B87" s="164"/>
      <c r="C87" s="164"/>
      <c r="D87" s="164"/>
      <c r="E87" s="164"/>
      <c r="F87" s="164"/>
      <c r="M87" s="96" t="s">
        <v>528</v>
      </c>
      <c r="O87" s="172"/>
      <c r="P87" s="173"/>
      <c r="Q87" s="162"/>
    </row>
    <row r="88" spans="1:35" ht="13.8" x14ac:dyDescent="0.3">
      <c r="A88" s="166" t="s">
        <v>136</v>
      </c>
      <c r="B88" s="164"/>
      <c r="C88" s="164"/>
      <c r="D88" s="164"/>
      <c r="E88" s="164"/>
      <c r="F88" s="164"/>
      <c r="M88" s="96" t="s">
        <v>529</v>
      </c>
      <c r="O88" s="174"/>
      <c r="P88" s="175"/>
      <c r="Q88" s="162"/>
    </row>
    <row r="89" spans="1:35" ht="13.8" x14ac:dyDescent="0.3">
      <c r="A89" s="166" t="s">
        <v>137</v>
      </c>
      <c r="B89" s="164"/>
      <c r="C89" s="164"/>
      <c r="D89" s="164"/>
      <c r="E89" s="164"/>
      <c r="F89" s="164"/>
      <c r="M89" s="96" t="s">
        <v>36</v>
      </c>
      <c r="O89" s="172"/>
      <c r="P89" s="173"/>
      <c r="Q89" s="162"/>
    </row>
    <row r="90" spans="1:35" ht="13.8" x14ac:dyDescent="0.3">
      <c r="A90" s="166" t="s">
        <v>138</v>
      </c>
      <c r="B90" s="164"/>
      <c r="C90" s="164"/>
      <c r="D90" s="164"/>
      <c r="E90" s="164"/>
      <c r="F90" s="164"/>
      <c r="O90" s="176"/>
      <c r="P90" s="175"/>
      <c r="Q90" s="162"/>
    </row>
    <row r="91" spans="1:35" ht="13.8" x14ac:dyDescent="0.3">
      <c r="A91" s="166" t="s">
        <v>139</v>
      </c>
      <c r="B91" s="164"/>
      <c r="C91" s="164"/>
      <c r="D91" s="164"/>
      <c r="E91" s="164"/>
      <c r="F91" s="164"/>
      <c r="O91" s="176"/>
      <c r="P91" s="173"/>
      <c r="Q91" s="162"/>
    </row>
    <row r="92" spans="1:35" ht="13.8" x14ac:dyDescent="0.3">
      <c r="A92" s="166" t="s">
        <v>140</v>
      </c>
      <c r="B92" s="164"/>
      <c r="C92" s="164"/>
      <c r="D92" s="164"/>
      <c r="E92" s="164"/>
      <c r="F92" s="164"/>
      <c r="N92" s="168" t="s">
        <v>587</v>
      </c>
      <c r="O92" s="176"/>
      <c r="P92" s="173"/>
      <c r="Q92" s="162"/>
    </row>
    <row r="93" spans="1:35" ht="13.8" x14ac:dyDescent="0.3">
      <c r="A93" s="166" t="s">
        <v>141</v>
      </c>
      <c r="B93" s="164"/>
      <c r="C93" s="164"/>
      <c r="D93" s="164"/>
      <c r="E93" s="164"/>
      <c r="F93" s="164"/>
      <c r="O93" s="176"/>
      <c r="P93" s="173"/>
      <c r="Q93" s="162"/>
    </row>
    <row r="94" spans="1:35" ht="15.6" x14ac:dyDescent="0.3">
      <c r="A94" s="166" t="s">
        <v>142</v>
      </c>
      <c r="B94" s="164"/>
      <c r="C94" s="164"/>
      <c r="D94" s="164"/>
      <c r="E94" s="164"/>
      <c r="F94" s="164"/>
      <c r="N94" s="74" t="s">
        <v>593</v>
      </c>
      <c r="O94" s="74"/>
      <c r="P94" s="177"/>
      <c r="Q94" s="177"/>
      <c r="R94" s="177"/>
      <c r="S94" s="177"/>
      <c r="T94" s="177"/>
      <c r="U94" s="177"/>
      <c r="V94" s="177"/>
      <c r="W94" s="177"/>
    </row>
    <row r="95" spans="1:35" ht="18.600000000000001" x14ac:dyDescent="0.3">
      <c r="A95" s="166" t="s">
        <v>143</v>
      </c>
      <c r="B95" s="164"/>
      <c r="C95" s="164"/>
      <c r="D95" s="164"/>
      <c r="E95" s="164"/>
      <c r="F95" s="164"/>
      <c r="M95" s="178"/>
      <c r="N95" s="75"/>
      <c r="O95" s="179"/>
      <c r="P95" s="180"/>
      <c r="Q95" s="178"/>
      <c r="R95" s="178"/>
      <c r="S95" s="178"/>
      <c r="T95" s="178"/>
      <c r="U95" s="178"/>
      <c r="V95" s="178"/>
      <c r="W95" s="178"/>
    </row>
    <row r="96" spans="1:35" ht="18.600000000000001" x14ac:dyDescent="0.3">
      <c r="A96" s="166" t="s">
        <v>144</v>
      </c>
      <c r="B96" s="164"/>
      <c r="C96" s="164"/>
      <c r="D96" s="164"/>
      <c r="E96" s="164"/>
      <c r="F96" s="164"/>
      <c r="M96" s="181"/>
      <c r="N96" s="74" t="s">
        <v>594</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5">
      <c r="A97" s="166" t="s">
        <v>145</v>
      </c>
      <c r="B97" s="164"/>
      <c r="C97" s="164"/>
      <c r="D97" s="164"/>
      <c r="E97" s="164"/>
      <c r="F97" s="164"/>
      <c r="M97" s="181"/>
      <c r="N97" s="76" t="s">
        <v>595</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6" x14ac:dyDescent="0.3">
      <c r="A98" s="166" t="s">
        <v>146</v>
      </c>
      <c r="B98" s="164"/>
      <c r="C98" s="164"/>
      <c r="D98" s="164"/>
      <c r="E98" s="164"/>
      <c r="F98" s="164"/>
      <c r="M98" s="181"/>
      <c r="N98" s="77" t="s">
        <v>596</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6" x14ac:dyDescent="0.3">
      <c r="A99" s="166" t="s">
        <v>147</v>
      </c>
      <c r="B99" s="164"/>
      <c r="C99" s="164"/>
      <c r="D99" s="164"/>
      <c r="E99" s="164"/>
      <c r="F99" s="164"/>
      <c r="M99" s="190"/>
      <c r="N99" s="77" t="s">
        <v>597</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6" x14ac:dyDescent="0.3">
      <c r="A100" s="166" t="s">
        <v>148</v>
      </c>
      <c r="B100" s="164"/>
      <c r="C100" s="164"/>
      <c r="D100" s="164"/>
      <c r="E100" s="164"/>
      <c r="F100" s="164"/>
      <c r="M100" s="190"/>
      <c r="N100" s="77" t="s">
        <v>598</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5">
      <c r="A101" s="166" t="s">
        <v>149</v>
      </c>
      <c r="B101" s="164"/>
      <c r="C101" s="164"/>
      <c r="D101" s="164"/>
      <c r="E101" s="164"/>
      <c r="F101" s="164"/>
      <c r="M101" s="191"/>
      <c r="N101" s="76" t="s">
        <v>599</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6" x14ac:dyDescent="0.3">
      <c r="A102" s="166" t="s">
        <v>150</v>
      </c>
      <c r="B102" s="164"/>
      <c r="C102" s="164"/>
      <c r="D102" s="164"/>
      <c r="E102" s="164"/>
      <c r="F102" s="164"/>
      <c r="M102" s="191"/>
      <c r="N102" s="78" t="s">
        <v>600</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6" x14ac:dyDescent="0.3">
      <c r="A103" s="166" t="s">
        <v>151</v>
      </c>
      <c r="B103" s="164"/>
      <c r="C103" s="164"/>
      <c r="D103" s="164"/>
      <c r="E103" s="164"/>
      <c r="F103" s="164"/>
      <c r="M103" s="190"/>
      <c r="N103" s="78" t="s">
        <v>601</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6" x14ac:dyDescent="0.3">
      <c r="A104" s="166" t="s">
        <v>152</v>
      </c>
      <c r="B104" s="164"/>
      <c r="C104" s="164"/>
      <c r="D104" s="164"/>
      <c r="E104" s="164"/>
      <c r="F104" s="164"/>
      <c r="M104" s="192"/>
      <c r="N104" s="74" t="s">
        <v>602</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6" x14ac:dyDescent="0.3">
      <c r="A105" s="166" t="s">
        <v>153</v>
      </c>
      <c r="B105" s="164"/>
      <c r="C105" s="164"/>
      <c r="D105" s="164"/>
      <c r="E105" s="164"/>
      <c r="F105" s="164"/>
      <c r="M105" s="178"/>
      <c r="N105" s="78" t="s">
        <v>603</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6" x14ac:dyDescent="0.3">
      <c r="A106" s="166" t="s">
        <v>154</v>
      </c>
      <c r="B106" s="164"/>
      <c r="C106" s="164"/>
      <c r="D106" s="164"/>
      <c r="E106" s="164"/>
      <c r="F106" s="164"/>
      <c r="M106" s="178"/>
      <c r="N106" s="78" t="s">
        <v>604</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6" x14ac:dyDescent="0.3">
      <c r="A107" s="166" t="s">
        <v>155</v>
      </c>
      <c r="B107" s="164"/>
      <c r="C107" s="164"/>
      <c r="D107" s="164"/>
      <c r="E107" s="164"/>
      <c r="F107" s="164"/>
      <c r="M107" s="178"/>
      <c r="N107" s="78" t="s">
        <v>605</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6" x14ac:dyDescent="0.3">
      <c r="A108" s="166" t="s">
        <v>156</v>
      </c>
      <c r="B108" s="164"/>
      <c r="C108" s="164"/>
      <c r="D108" s="164"/>
      <c r="E108" s="164"/>
      <c r="F108" s="164"/>
      <c r="M108" s="178"/>
      <c r="N108" s="78" t="s">
        <v>606</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6" x14ac:dyDescent="0.3">
      <c r="A109" s="166" t="s">
        <v>157</v>
      </c>
      <c r="B109" s="164"/>
      <c r="C109" s="164"/>
      <c r="D109" s="164"/>
      <c r="E109" s="164"/>
      <c r="F109" s="164"/>
      <c r="M109" s="178"/>
      <c r="N109" s="77" t="s">
        <v>607</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6" x14ac:dyDescent="0.3">
      <c r="A110" s="166" t="s">
        <v>158</v>
      </c>
      <c r="B110" s="164"/>
      <c r="C110" s="164"/>
      <c r="D110" s="164"/>
      <c r="E110" s="164"/>
      <c r="F110" s="164"/>
      <c r="M110" s="178"/>
      <c r="N110" s="79" t="s">
        <v>608</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6" x14ac:dyDescent="0.3">
      <c r="A111" s="166" t="s">
        <v>159</v>
      </c>
      <c r="B111" s="164"/>
      <c r="C111" s="164"/>
      <c r="D111" s="164"/>
      <c r="E111" s="164"/>
      <c r="F111" s="164"/>
      <c r="M111" s="178"/>
      <c r="N111" s="78" t="s">
        <v>609</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6" x14ac:dyDescent="0.3">
      <c r="A112" s="166" t="s">
        <v>160</v>
      </c>
      <c r="B112" s="164"/>
      <c r="C112" s="164"/>
      <c r="D112" s="164"/>
      <c r="E112" s="164"/>
      <c r="F112" s="164"/>
      <c r="M112" s="178"/>
      <c r="N112" s="78" t="s">
        <v>610</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6" x14ac:dyDescent="0.3">
      <c r="A113" s="166" t="s">
        <v>161</v>
      </c>
      <c r="B113" s="164"/>
      <c r="C113" s="164"/>
      <c r="D113" s="164"/>
      <c r="E113" s="164"/>
      <c r="F113" s="164"/>
      <c r="M113" s="178"/>
      <c r="N113" s="78" t="s">
        <v>611</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6" x14ac:dyDescent="0.3">
      <c r="A114" s="166" t="s">
        <v>162</v>
      </c>
      <c r="B114" s="164"/>
      <c r="C114" s="164"/>
      <c r="D114" s="164"/>
      <c r="E114" s="164"/>
      <c r="F114" s="164"/>
      <c r="M114" s="178"/>
      <c r="N114" s="78" t="s">
        <v>612</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6" x14ac:dyDescent="0.3">
      <c r="A115" s="166" t="s">
        <v>163</v>
      </c>
      <c r="B115" s="164"/>
      <c r="C115" s="164"/>
      <c r="D115" s="164"/>
      <c r="E115" s="164"/>
      <c r="F115" s="164"/>
      <c r="M115" s="178"/>
      <c r="N115" s="78" t="s">
        <v>613</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6" x14ac:dyDescent="0.3">
      <c r="A116" s="166" t="s">
        <v>164</v>
      </c>
      <c r="B116" s="164"/>
      <c r="C116" s="164"/>
      <c r="D116" s="164"/>
      <c r="E116" s="164"/>
      <c r="F116" s="164"/>
      <c r="M116" s="178"/>
      <c r="N116" s="78" t="s">
        <v>614</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6" x14ac:dyDescent="0.3">
      <c r="A117" s="166" t="s">
        <v>165</v>
      </c>
      <c r="B117" s="164"/>
      <c r="C117" s="164"/>
      <c r="D117" s="164"/>
      <c r="E117" s="164"/>
      <c r="F117" s="164"/>
      <c r="M117" s="178"/>
      <c r="N117" s="78" t="s">
        <v>615</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6" x14ac:dyDescent="0.3">
      <c r="A118" s="166" t="s">
        <v>166</v>
      </c>
      <c r="B118" s="164"/>
      <c r="C118" s="164"/>
      <c r="D118" s="164"/>
      <c r="E118" s="164"/>
      <c r="F118" s="164"/>
      <c r="M118" s="178"/>
      <c r="N118" s="78" t="s">
        <v>616</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6" x14ac:dyDescent="0.3">
      <c r="A119" s="166" t="s">
        <v>167</v>
      </c>
      <c r="B119" s="164"/>
      <c r="C119" s="164"/>
      <c r="D119" s="164"/>
      <c r="E119" s="164"/>
      <c r="F119" s="164"/>
      <c r="M119" s="178"/>
      <c r="N119" s="78" t="s">
        <v>617</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6" x14ac:dyDescent="0.3">
      <c r="A120" s="166" t="s">
        <v>168</v>
      </c>
      <c r="B120" s="164"/>
      <c r="C120" s="164"/>
      <c r="D120" s="164"/>
      <c r="E120" s="164"/>
      <c r="F120" s="164"/>
      <c r="M120" s="178"/>
      <c r="N120" s="78" t="s">
        <v>618</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6" x14ac:dyDescent="0.3">
      <c r="A121" s="166" t="s">
        <v>169</v>
      </c>
      <c r="B121" s="164"/>
      <c r="C121" s="164"/>
      <c r="D121" s="164"/>
      <c r="E121" s="164"/>
      <c r="F121" s="164"/>
      <c r="M121" s="178"/>
      <c r="N121" s="80" t="s">
        <v>619</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6" x14ac:dyDescent="0.3">
      <c r="A122" s="166" t="s">
        <v>170</v>
      </c>
      <c r="B122" s="164"/>
      <c r="C122" s="164"/>
      <c r="D122" s="164"/>
      <c r="E122" s="164"/>
      <c r="F122" s="164"/>
      <c r="M122" s="178"/>
      <c r="N122" s="78" t="s">
        <v>620</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6" x14ac:dyDescent="0.3">
      <c r="A123" s="166" t="s">
        <v>171</v>
      </c>
      <c r="B123" s="164"/>
      <c r="C123" s="164"/>
      <c r="D123" s="164"/>
      <c r="E123" s="164"/>
      <c r="F123" s="164"/>
      <c r="M123" s="178"/>
      <c r="N123" s="78" t="s">
        <v>621</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3">
      <c r="A124" s="166" t="s">
        <v>172</v>
      </c>
      <c r="B124" s="164"/>
      <c r="C124" s="164"/>
      <c r="D124" s="164"/>
      <c r="E124" s="164"/>
      <c r="F124" s="164"/>
      <c r="M124" s="178"/>
      <c r="N124" s="77" t="s">
        <v>622</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6" x14ac:dyDescent="0.3">
      <c r="A125" s="166" t="s">
        <v>173</v>
      </c>
      <c r="B125" s="164"/>
      <c r="C125" s="164"/>
      <c r="D125" s="164"/>
      <c r="E125" s="164"/>
      <c r="F125" s="164"/>
      <c r="M125" s="178"/>
      <c r="N125" s="78" t="s">
        <v>623</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6" x14ac:dyDescent="0.3">
      <c r="A126" s="166" t="s">
        <v>174</v>
      </c>
      <c r="B126" s="164"/>
      <c r="C126" s="164"/>
      <c r="D126" s="164"/>
      <c r="E126" s="164"/>
      <c r="F126" s="164"/>
      <c r="M126" s="178"/>
      <c r="N126" s="80" t="s">
        <v>624</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6" x14ac:dyDescent="0.3">
      <c r="A127" s="166" t="s">
        <v>175</v>
      </c>
      <c r="B127" s="164"/>
      <c r="C127" s="164"/>
      <c r="D127" s="164"/>
      <c r="E127" s="164"/>
      <c r="F127" s="164"/>
      <c r="M127" s="178"/>
      <c r="N127" s="78" t="s">
        <v>625</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6" x14ac:dyDescent="0.3">
      <c r="A128" s="166" t="s">
        <v>176</v>
      </c>
      <c r="B128" s="164"/>
      <c r="C128" s="164"/>
      <c r="D128" s="164"/>
      <c r="E128" s="164"/>
      <c r="F128" s="164"/>
      <c r="M128" s="178"/>
      <c r="N128" s="80" t="s">
        <v>626</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6" x14ac:dyDescent="0.3">
      <c r="A129" s="166" t="s">
        <v>177</v>
      </c>
      <c r="B129" s="164"/>
      <c r="C129" s="164"/>
      <c r="D129" s="164"/>
      <c r="E129" s="164"/>
      <c r="F129" s="164"/>
      <c r="M129" s="178"/>
      <c r="N129" s="81" t="s">
        <v>627</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6" x14ac:dyDescent="0.3">
      <c r="A130" s="166" t="s">
        <v>178</v>
      </c>
      <c r="B130" s="164"/>
      <c r="C130" s="164"/>
      <c r="D130" s="164"/>
      <c r="E130" s="164"/>
      <c r="F130" s="164"/>
      <c r="M130" s="178"/>
      <c r="N130" s="81" t="s">
        <v>628</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6" x14ac:dyDescent="0.3">
      <c r="A131" s="166" t="s">
        <v>179</v>
      </c>
      <c r="B131" s="164"/>
      <c r="C131" s="164"/>
      <c r="D131" s="164"/>
      <c r="E131" s="164"/>
      <c r="F131" s="164"/>
      <c r="M131" s="178"/>
      <c r="N131" s="81" t="s">
        <v>629</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6" x14ac:dyDescent="0.3">
      <c r="A132" s="166" t="s">
        <v>180</v>
      </c>
      <c r="B132" s="164"/>
      <c r="C132" s="164"/>
      <c r="D132" s="164"/>
      <c r="E132" s="164"/>
      <c r="F132" s="164"/>
      <c r="M132" s="178"/>
      <c r="N132" s="81" t="s">
        <v>630</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6" x14ac:dyDescent="0.3">
      <c r="A133" s="166" t="s">
        <v>181</v>
      </c>
      <c r="B133" s="164"/>
      <c r="C133" s="164"/>
      <c r="D133" s="164"/>
      <c r="E133" s="164"/>
      <c r="F133" s="164"/>
      <c r="M133" s="178"/>
      <c r="N133" s="82" t="s">
        <v>631</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6" x14ac:dyDescent="0.3">
      <c r="A134" s="166" t="s">
        <v>182</v>
      </c>
      <c r="B134" s="164"/>
      <c r="C134" s="164"/>
      <c r="D134" s="164"/>
      <c r="E134" s="164"/>
      <c r="F134" s="164"/>
      <c r="M134" s="178"/>
      <c r="N134" s="81" t="s">
        <v>632</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6" x14ac:dyDescent="0.3">
      <c r="A135" s="166" t="s">
        <v>183</v>
      </c>
      <c r="B135" s="164"/>
      <c r="C135" s="164"/>
      <c r="D135" s="164"/>
      <c r="E135" s="164"/>
      <c r="F135" s="164"/>
      <c r="M135" s="178"/>
      <c r="N135" s="80" t="s">
        <v>633</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6" x14ac:dyDescent="0.3">
      <c r="A136" s="166" t="s">
        <v>184</v>
      </c>
      <c r="B136" s="164"/>
      <c r="C136" s="164"/>
      <c r="D136" s="164"/>
      <c r="E136" s="164"/>
      <c r="F136" s="164"/>
      <c r="M136" s="178"/>
      <c r="N136" s="78" t="s">
        <v>634</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6" x14ac:dyDescent="0.3">
      <c r="A137" s="166" t="s">
        <v>185</v>
      </c>
      <c r="B137" s="164"/>
      <c r="C137" s="164"/>
      <c r="D137" s="164"/>
      <c r="E137" s="164"/>
      <c r="F137" s="164"/>
      <c r="M137" s="178"/>
      <c r="N137" s="78" t="s">
        <v>635</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6" x14ac:dyDescent="0.3">
      <c r="A138" s="166" t="s">
        <v>186</v>
      </c>
      <c r="B138" s="164"/>
      <c r="C138" s="164"/>
      <c r="D138" s="164"/>
      <c r="E138" s="164"/>
      <c r="F138" s="164"/>
      <c r="M138" s="178"/>
      <c r="N138" s="78" t="s">
        <v>636</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6" x14ac:dyDescent="0.3">
      <c r="A139" s="166" t="s">
        <v>187</v>
      </c>
      <c r="B139" s="164"/>
      <c r="C139" s="164"/>
      <c r="D139" s="164"/>
      <c r="E139" s="164"/>
      <c r="F139" s="164"/>
      <c r="M139" s="178"/>
      <c r="N139" s="78" t="s">
        <v>637</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6" x14ac:dyDescent="0.3">
      <c r="A140" s="166" t="s">
        <v>188</v>
      </c>
      <c r="B140" s="164"/>
      <c r="C140" s="164"/>
      <c r="D140" s="164"/>
      <c r="E140" s="164"/>
      <c r="F140" s="164"/>
      <c r="M140" s="178"/>
      <c r="N140" s="78" t="s">
        <v>638</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6" x14ac:dyDescent="0.3">
      <c r="A141" s="166" t="s">
        <v>189</v>
      </c>
      <c r="B141" s="164"/>
      <c r="C141" s="164"/>
      <c r="D141" s="164"/>
      <c r="E141" s="164"/>
      <c r="F141" s="164"/>
      <c r="M141" s="178"/>
      <c r="N141" s="78" t="s">
        <v>639</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6" x14ac:dyDescent="0.3">
      <c r="A142" s="166" t="s">
        <v>190</v>
      </c>
      <c r="B142" s="164"/>
      <c r="C142" s="164"/>
      <c r="D142" s="164"/>
      <c r="E142" s="164"/>
      <c r="F142" s="164"/>
      <c r="M142" s="178"/>
      <c r="N142" s="78" t="s">
        <v>640</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6" x14ac:dyDescent="0.3">
      <c r="A143" s="166" t="s">
        <v>191</v>
      </c>
      <c r="B143" s="164"/>
      <c r="C143" s="164"/>
      <c r="D143" s="164"/>
      <c r="E143" s="164"/>
      <c r="F143" s="164"/>
      <c r="M143" s="178"/>
      <c r="N143" s="78" t="s">
        <v>641</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6" x14ac:dyDescent="0.3">
      <c r="A144" s="166" t="s">
        <v>192</v>
      </c>
      <c r="B144" s="164"/>
      <c r="C144" s="164"/>
      <c r="D144" s="164"/>
      <c r="E144" s="164"/>
      <c r="F144" s="164"/>
      <c r="M144" s="178"/>
      <c r="N144" s="78" t="s">
        <v>642</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6" x14ac:dyDescent="0.3">
      <c r="A145" s="166" t="s">
        <v>193</v>
      </c>
      <c r="B145" s="164"/>
      <c r="C145" s="164"/>
      <c r="D145" s="164"/>
      <c r="E145" s="164"/>
      <c r="F145" s="164"/>
      <c r="M145" s="178"/>
      <c r="N145" s="78" t="s">
        <v>643</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6" x14ac:dyDescent="0.3">
      <c r="A146" s="166" t="s">
        <v>194</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6" x14ac:dyDescent="0.3">
      <c r="A147" s="166" t="s">
        <v>195</v>
      </c>
      <c r="B147" s="164"/>
      <c r="C147" s="164"/>
      <c r="D147" s="164"/>
      <c r="E147" s="164"/>
      <c r="F147" s="164"/>
      <c r="N147" s="74" t="s">
        <v>644</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600000000000001" x14ac:dyDescent="0.3">
      <c r="A148" s="166" t="s">
        <v>196</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6" x14ac:dyDescent="0.3">
      <c r="A149" s="166" t="s">
        <v>197</v>
      </c>
      <c r="B149" s="164"/>
      <c r="C149" s="164"/>
      <c r="D149" s="164"/>
      <c r="E149" s="164"/>
      <c r="F149" s="164"/>
      <c r="M149" s="177"/>
      <c r="N149" s="74" t="s">
        <v>645</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6" x14ac:dyDescent="0.25">
      <c r="A150" s="166" t="s">
        <v>198</v>
      </c>
      <c r="B150" s="164"/>
      <c r="C150" s="164"/>
      <c r="D150" s="164"/>
      <c r="E150" s="164"/>
      <c r="F150" s="164"/>
      <c r="M150" s="195"/>
      <c r="N150" s="79" t="s">
        <v>646</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6" x14ac:dyDescent="0.3">
      <c r="A151" s="166" t="s">
        <v>199</v>
      </c>
      <c r="B151" s="164"/>
      <c r="C151" s="164"/>
      <c r="D151" s="164"/>
      <c r="E151" s="164"/>
      <c r="F151" s="164"/>
      <c r="M151" s="210"/>
      <c r="N151" s="78" t="s">
        <v>647</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6" x14ac:dyDescent="0.3">
      <c r="A152" s="166" t="s">
        <v>200</v>
      </c>
      <c r="B152" s="164"/>
      <c r="C152" s="164"/>
      <c r="D152" s="164"/>
      <c r="E152" s="164"/>
      <c r="F152" s="164"/>
      <c r="M152" s="213"/>
      <c r="N152" s="78" t="s">
        <v>648</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6" x14ac:dyDescent="0.3">
      <c r="A153" s="166" t="s">
        <v>201</v>
      </c>
      <c r="B153" s="164"/>
      <c r="C153" s="164"/>
      <c r="D153" s="164"/>
      <c r="E153" s="164"/>
      <c r="F153" s="164"/>
      <c r="M153" s="213"/>
      <c r="N153" s="78" t="s">
        <v>649</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6" x14ac:dyDescent="0.3">
      <c r="A154" s="166" t="s">
        <v>202</v>
      </c>
      <c r="B154" s="164"/>
      <c r="C154" s="164"/>
      <c r="D154" s="164"/>
      <c r="E154" s="164"/>
      <c r="F154" s="164"/>
      <c r="M154" s="213"/>
      <c r="N154" s="78" t="s">
        <v>650</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6" x14ac:dyDescent="0.3">
      <c r="A155" s="166" t="s">
        <v>203</v>
      </c>
      <c r="B155" s="164"/>
      <c r="C155" s="164"/>
      <c r="D155" s="164"/>
      <c r="E155" s="164"/>
      <c r="F155" s="164"/>
      <c r="M155" s="213"/>
      <c r="N155" s="78" t="s">
        <v>651</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6" x14ac:dyDescent="0.3">
      <c r="A156" s="166" t="s">
        <v>204</v>
      </c>
      <c r="B156" s="164"/>
      <c r="C156" s="164"/>
      <c r="D156" s="164"/>
      <c r="E156" s="164"/>
      <c r="F156" s="164"/>
      <c r="M156" s="210"/>
      <c r="N156" s="78" t="s">
        <v>652</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6" x14ac:dyDescent="0.3">
      <c r="A157" s="166" t="s">
        <v>205</v>
      </c>
      <c r="B157" s="164"/>
      <c r="C157" s="164"/>
      <c r="D157" s="164"/>
      <c r="E157" s="164"/>
      <c r="F157" s="164"/>
      <c r="M157" s="210"/>
      <c r="N157" s="79" t="s">
        <v>653</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6" x14ac:dyDescent="0.3">
      <c r="A158" s="166" t="s">
        <v>206</v>
      </c>
      <c r="B158" s="164"/>
      <c r="C158" s="164"/>
      <c r="D158" s="164"/>
      <c r="E158" s="164"/>
      <c r="F158" s="164"/>
      <c r="M158" s="216"/>
      <c r="N158" s="78" t="s">
        <v>654</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6" x14ac:dyDescent="0.3">
      <c r="A159" s="166" t="s">
        <v>207</v>
      </c>
      <c r="B159" s="164"/>
      <c r="C159" s="164"/>
      <c r="D159" s="164"/>
      <c r="E159" s="164"/>
      <c r="F159" s="164"/>
      <c r="M159" s="217"/>
      <c r="N159" s="78" t="s">
        <v>655</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6" x14ac:dyDescent="0.3">
      <c r="A160" s="166" t="s">
        <v>208</v>
      </c>
      <c r="B160" s="164"/>
      <c r="C160" s="164"/>
      <c r="D160" s="164"/>
      <c r="E160" s="164"/>
      <c r="F160" s="164"/>
      <c r="M160" s="217"/>
      <c r="N160" s="78" t="s">
        <v>656</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6" x14ac:dyDescent="0.3">
      <c r="A161" s="166" t="s">
        <v>209</v>
      </c>
      <c r="B161" s="164"/>
      <c r="C161" s="164"/>
      <c r="D161" s="164"/>
      <c r="E161" s="164"/>
      <c r="F161" s="164"/>
      <c r="M161" s="217"/>
      <c r="N161" s="78" t="s">
        <v>657</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6" x14ac:dyDescent="0.3">
      <c r="A162" s="166" t="s">
        <v>210</v>
      </c>
      <c r="B162" s="164"/>
      <c r="C162" s="164"/>
      <c r="D162" s="164"/>
      <c r="E162" s="164"/>
      <c r="F162" s="164"/>
      <c r="M162" s="217"/>
      <c r="N162" s="78" t="s">
        <v>658</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6" x14ac:dyDescent="0.3">
      <c r="A163" s="166" t="s">
        <v>211</v>
      </c>
      <c r="B163" s="164"/>
      <c r="C163" s="164"/>
      <c r="D163" s="164"/>
      <c r="E163" s="164"/>
      <c r="F163" s="164"/>
      <c r="M163" s="217"/>
      <c r="N163" s="78" t="s">
        <v>659</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6" x14ac:dyDescent="0.3">
      <c r="A164" s="166" t="s">
        <v>212</v>
      </c>
      <c r="B164" s="164"/>
      <c r="C164" s="164"/>
      <c r="D164" s="164"/>
      <c r="E164" s="164"/>
      <c r="F164" s="164"/>
      <c r="M164" s="217"/>
      <c r="N164" s="78" t="s">
        <v>660</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6" x14ac:dyDescent="0.25">
      <c r="A165" s="166" t="s">
        <v>213</v>
      </c>
      <c r="B165" s="164"/>
      <c r="C165" s="164"/>
      <c r="D165" s="164"/>
      <c r="E165" s="164"/>
      <c r="F165" s="164"/>
      <c r="M165" s="217"/>
      <c r="N165" s="79" t="s">
        <v>661</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6" x14ac:dyDescent="0.3">
      <c r="A166" s="166" t="s">
        <v>214</v>
      </c>
      <c r="B166" s="164"/>
      <c r="C166" s="164"/>
      <c r="D166" s="164"/>
      <c r="E166" s="164"/>
      <c r="F166" s="164"/>
      <c r="M166" s="217"/>
      <c r="N166" s="78" t="s">
        <v>662</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6" x14ac:dyDescent="0.3">
      <c r="A167" s="166" t="s">
        <v>215</v>
      </c>
      <c r="B167" s="164"/>
      <c r="C167" s="164"/>
      <c r="D167" s="164"/>
      <c r="E167" s="164"/>
      <c r="F167" s="164"/>
      <c r="M167" s="217"/>
      <c r="N167" s="78" t="s">
        <v>663</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6" x14ac:dyDescent="0.3">
      <c r="A168" s="166" t="s">
        <v>216</v>
      </c>
      <c r="B168" s="164"/>
      <c r="C168" s="164"/>
      <c r="D168" s="164"/>
      <c r="E168" s="164"/>
      <c r="F168" s="164"/>
      <c r="M168" s="217"/>
      <c r="N168" s="78" t="s">
        <v>664</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6" x14ac:dyDescent="0.3">
      <c r="A169" s="166" t="s">
        <v>217</v>
      </c>
      <c r="B169" s="164"/>
      <c r="C169" s="164"/>
      <c r="D169" s="164"/>
      <c r="E169" s="164"/>
      <c r="F169" s="164"/>
      <c r="M169" s="217"/>
      <c r="N169" s="78" t="s">
        <v>665</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6" x14ac:dyDescent="0.3">
      <c r="A170" s="166" t="s">
        <v>218</v>
      </c>
      <c r="B170" s="164"/>
      <c r="C170" s="164"/>
      <c r="D170" s="164"/>
      <c r="E170" s="164"/>
      <c r="F170" s="164"/>
      <c r="M170" s="217"/>
      <c r="N170" s="78" t="s">
        <v>666</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6" x14ac:dyDescent="0.3">
      <c r="A171" s="166" t="s">
        <v>219</v>
      </c>
      <c r="B171" s="164"/>
      <c r="C171" s="164"/>
      <c r="D171" s="164"/>
      <c r="E171" s="164"/>
      <c r="F171" s="164"/>
      <c r="M171" s="217"/>
      <c r="N171" s="78" t="s">
        <v>667</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6" x14ac:dyDescent="0.3">
      <c r="A172" s="166" t="s">
        <v>220</v>
      </c>
      <c r="B172" s="164"/>
      <c r="C172" s="164"/>
      <c r="D172" s="164"/>
      <c r="E172" s="164"/>
      <c r="F172" s="164"/>
      <c r="M172" s="217"/>
      <c r="N172" s="78" t="s">
        <v>668</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6" x14ac:dyDescent="0.3">
      <c r="A173" s="166" t="s">
        <v>221</v>
      </c>
      <c r="B173" s="164"/>
      <c r="C173" s="164"/>
      <c r="D173" s="164"/>
      <c r="E173" s="164"/>
      <c r="F173" s="164"/>
      <c r="M173" s="217"/>
      <c r="N173" s="78" t="s">
        <v>669</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3">
      <c r="A174" s="166" t="s">
        <v>222</v>
      </c>
      <c r="B174" s="164"/>
      <c r="C174" s="164"/>
      <c r="D174" s="164"/>
      <c r="E174" s="164"/>
      <c r="F174" s="164"/>
      <c r="M174" s="217"/>
      <c r="N174" s="78" t="s">
        <v>670</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6" x14ac:dyDescent="0.3">
      <c r="A175" s="166" t="s">
        <v>223</v>
      </c>
      <c r="B175" s="164"/>
      <c r="C175" s="164"/>
      <c r="D175" s="164"/>
      <c r="E175" s="164"/>
      <c r="F175" s="164"/>
      <c r="M175" s="217"/>
      <c r="N175" s="78" t="s">
        <v>671</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6" x14ac:dyDescent="0.3">
      <c r="A176" s="166" t="s">
        <v>224</v>
      </c>
      <c r="B176" s="164"/>
      <c r="C176" s="164"/>
      <c r="D176" s="164"/>
      <c r="E176" s="164"/>
      <c r="F176" s="164"/>
      <c r="M176" s="217"/>
      <c r="N176" s="77" t="s">
        <v>672</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6" x14ac:dyDescent="0.3">
      <c r="A177" s="166" t="s">
        <v>225</v>
      </c>
      <c r="B177" s="164"/>
      <c r="C177" s="164"/>
      <c r="D177" s="164"/>
      <c r="E177" s="164"/>
      <c r="F177" s="164"/>
      <c r="M177" s="217"/>
      <c r="N177" s="80" t="s">
        <v>673</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6" x14ac:dyDescent="0.3">
      <c r="A178" s="166" t="s">
        <v>226</v>
      </c>
      <c r="B178" s="164"/>
      <c r="C178" s="164"/>
      <c r="D178" s="164"/>
      <c r="E178" s="164"/>
      <c r="F178" s="164"/>
      <c r="M178" s="217"/>
      <c r="N178" s="78" t="s">
        <v>674</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6" x14ac:dyDescent="0.3">
      <c r="A179" s="166" t="s">
        <v>227</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3">
      <c r="A180" s="166" t="s">
        <v>228</v>
      </c>
      <c r="B180" s="164"/>
      <c r="C180" s="164"/>
      <c r="D180" s="164"/>
      <c r="E180" s="164"/>
      <c r="F180" s="164"/>
      <c r="N180" s="74" t="s">
        <v>675</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600000000000001" x14ac:dyDescent="0.3">
      <c r="A181" s="166" t="s">
        <v>229</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6" x14ac:dyDescent="0.25">
      <c r="A182" s="166" t="s">
        <v>230</v>
      </c>
      <c r="B182" s="164"/>
      <c r="C182" s="164"/>
      <c r="D182" s="164"/>
      <c r="E182" s="164"/>
      <c r="F182" s="164"/>
      <c r="M182" s="224"/>
      <c r="N182" s="79" t="s">
        <v>676</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6" x14ac:dyDescent="0.25">
      <c r="A183" s="166" t="s">
        <v>231</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6" x14ac:dyDescent="0.25">
      <c r="A184" s="166" t="s">
        <v>232</v>
      </c>
      <c r="B184" s="164"/>
      <c r="C184" s="164"/>
      <c r="D184" s="164"/>
      <c r="E184" s="164"/>
      <c r="F184" s="164"/>
      <c r="M184" s="181"/>
      <c r="N184" s="86" t="s">
        <v>677</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6" x14ac:dyDescent="0.3">
      <c r="A185" s="166" t="s">
        <v>233</v>
      </c>
      <c r="B185" s="164"/>
      <c r="C185" s="164"/>
      <c r="D185" s="164"/>
      <c r="E185" s="164"/>
      <c r="F185" s="164"/>
      <c r="M185" s="229"/>
      <c r="N185" s="78" t="s">
        <v>678</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6" x14ac:dyDescent="0.3">
      <c r="A186" s="166" t="s">
        <v>234</v>
      </c>
      <c r="B186" s="164"/>
      <c r="C186" s="164"/>
      <c r="D186" s="164"/>
      <c r="E186" s="164"/>
      <c r="F186" s="164"/>
      <c r="M186" s="229"/>
      <c r="N186" s="78" t="s">
        <v>679</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6" x14ac:dyDescent="0.3">
      <c r="A187" s="166" t="s">
        <v>235</v>
      </c>
      <c r="B187" s="164"/>
      <c r="C187" s="164"/>
      <c r="D187" s="164"/>
      <c r="E187" s="164"/>
      <c r="F187" s="164"/>
      <c r="M187" s="229"/>
      <c r="N187" s="78" t="s">
        <v>680</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6" x14ac:dyDescent="0.3">
      <c r="A188" s="166" t="s">
        <v>236</v>
      </c>
      <c r="B188" s="164"/>
      <c r="C188" s="164"/>
      <c r="D188" s="164"/>
      <c r="E188" s="164"/>
      <c r="F188" s="164"/>
      <c r="M188" s="229"/>
      <c r="N188" s="78" t="s">
        <v>681</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6" x14ac:dyDescent="0.3">
      <c r="A189" s="166" t="s">
        <v>237</v>
      </c>
      <c r="B189" s="164"/>
      <c r="C189" s="164"/>
      <c r="D189" s="164"/>
      <c r="E189" s="164"/>
      <c r="F189" s="164"/>
      <c r="M189" s="229"/>
      <c r="N189" s="78" t="s">
        <v>682</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6" x14ac:dyDescent="0.3">
      <c r="A190" s="166" t="s">
        <v>238</v>
      </c>
      <c r="B190" s="164"/>
      <c r="C190" s="164"/>
      <c r="D190" s="164"/>
      <c r="E190" s="164"/>
      <c r="F190" s="164"/>
      <c r="M190" s="213"/>
      <c r="N190" s="87" t="s">
        <v>683</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6" x14ac:dyDescent="0.3">
      <c r="A191" s="166" t="s">
        <v>239</v>
      </c>
      <c r="B191" s="164"/>
      <c r="C191" s="164"/>
      <c r="D191" s="164"/>
      <c r="E191" s="164"/>
      <c r="F191" s="164"/>
      <c r="M191" s="230"/>
      <c r="N191" s="78" t="s">
        <v>684</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6" x14ac:dyDescent="0.3">
      <c r="A192" s="166" t="s">
        <v>240</v>
      </c>
      <c r="B192" s="164"/>
      <c r="C192" s="164"/>
      <c r="D192" s="164"/>
      <c r="E192" s="164"/>
      <c r="F192" s="164"/>
      <c r="M192" s="217"/>
      <c r="N192" s="78" t="s">
        <v>685</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6" x14ac:dyDescent="0.3">
      <c r="A193" s="166" t="s">
        <v>241</v>
      </c>
      <c r="B193" s="164"/>
      <c r="C193" s="164"/>
      <c r="D193" s="164"/>
      <c r="E193" s="164"/>
      <c r="F193" s="164"/>
      <c r="M193" s="193"/>
      <c r="N193" s="78" t="s">
        <v>686</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6" x14ac:dyDescent="0.3">
      <c r="A194" s="166" t="s">
        <v>242</v>
      </c>
      <c r="B194" s="164"/>
      <c r="C194" s="164"/>
      <c r="D194" s="164"/>
      <c r="E194" s="164"/>
      <c r="F194" s="164"/>
      <c r="M194" s="193"/>
      <c r="N194" s="78" t="s">
        <v>687</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6" x14ac:dyDescent="0.3">
      <c r="A195" s="166" t="s">
        <v>243</v>
      </c>
      <c r="B195" s="164"/>
      <c r="C195" s="164"/>
      <c r="D195" s="164"/>
      <c r="E195" s="164"/>
      <c r="F195" s="164"/>
      <c r="M195" s="193"/>
      <c r="N195" s="78" t="s">
        <v>688</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6" x14ac:dyDescent="0.3">
      <c r="A196" s="166" t="s">
        <v>244</v>
      </c>
      <c r="B196" s="164"/>
      <c r="C196" s="164"/>
      <c r="D196" s="164"/>
      <c r="E196" s="164"/>
      <c r="F196" s="164"/>
      <c r="M196" s="193"/>
      <c r="N196" s="78" t="s">
        <v>689</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6" x14ac:dyDescent="0.3">
      <c r="A197" s="166" t="s">
        <v>245</v>
      </c>
      <c r="B197" s="164"/>
      <c r="C197" s="164"/>
      <c r="D197" s="164"/>
      <c r="E197" s="164"/>
      <c r="F197" s="164"/>
      <c r="M197" s="193"/>
      <c r="N197" s="78" t="s">
        <v>690</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6" x14ac:dyDescent="0.3">
      <c r="A198" s="166" t="s">
        <v>246</v>
      </c>
      <c r="B198" s="164"/>
      <c r="C198" s="164"/>
      <c r="D198" s="164"/>
      <c r="E198" s="164"/>
      <c r="F198" s="164"/>
      <c r="M198" s="193"/>
      <c r="N198" s="78" t="s">
        <v>691</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6" x14ac:dyDescent="0.3">
      <c r="A199" s="166" t="s">
        <v>247</v>
      </c>
      <c r="B199" s="164"/>
      <c r="C199" s="164"/>
      <c r="D199" s="164"/>
      <c r="E199" s="164"/>
      <c r="F199" s="164"/>
      <c r="M199" s="193"/>
      <c r="N199" s="78" t="s">
        <v>692</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6" x14ac:dyDescent="0.3">
      <c r="A200" s="166" t="s">
        <v>248</v>
      </c>
      <c r="B200" s="164"/>
      <c r="C200" s="164"/>
      <c r="D200" s="164"/>
      <c r="E200" s="164"/>
      <c r="F200" s="164"/>
      <c r="M200" s="193"/>
      <c r="N200" s="78" t="s">
        <v>693</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6" x14ac:dyDescent="0.3">
      <c r="A201" s="166" t="s">
        <v>249</v>
      </c>
      <c r="B201" s="164"/>
      <c r="C201" s="164"/>
      <c r="D201" s="164"/>
      <c r="E201" s="164"/>
      <c r="F201" s="164"/>
      <c r="M201" s="193"/>
      <c r="N201" s="78" t="s">
        <v>694</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6" x14ac:dyDescent="0.3">
      <c r="A202" s="166" t="s">
        <v>250</v>
      </c>
      <c r="B202" s="164"/>
      <c r="C202" s="164"/>
      <c r="D202" s="164"/>
      <c r="E202" s="164"/>
      <c r="F202" s="164"/>
      <c r="M202" s="193"/>
      <c r="N202" s="78" t="s">
        <v>695</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3">
      <c r="A203" s="166" t="s">
        <v>251</v>
      </c>
      <c r="B203" s="164"/>
      <c r="C203" s="164"/>
      <c r="D203" s="164"/>
      <c r="E203" s="164"/>
      <c r="F203" s="164"/>
      <c r="M203" s="193"/>
      <c r="N203" s="78" t="s">
        <v>696</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3">
      <c r="A204" s="166" t="s">
        <v>252</v>
      </c>
      <c r="B204" s="164"/>
      <c r="C204" s="164"/>
      <c r="D204" s="164"/>
      <c r="E204" s="164"/>
      <c r="F204" s="164"/>
      <c r="M204" s="193"/>
      <c r="N204" s="88" t="s">
        <v>697</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3">
      <c r="A205" s="166" t="s">
        <v>253</v>
      </c>
      <c r="B205" s="164"/>
      <c r="C205" s="164"/>
      <c r="D205" s="164"/>
      <c r="E205" s="164"/>
      <c r="F205" s="164"/>
      <c r="M205" s="193"/>
      <c r="N205" s="78" t="s">
        <v>698</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6" x14ac:dyDescent="0.3">
      <c r="A206" s="166" t="s">
        <v>254</v>
      </c>
      <c r="B206" s="164"/>
      <c r="C206" s="164"/>
      <c r="D206" s="164"/>
      <c r="E206" s="164"/>
      <c r="F206" s="164"/>
      <c r="M206" s="193"/>
      <c r="N206" s="78" t="s">
        <v>699</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6" x14ac:dyDescent="0.3">
      <c r="A207" s="166" t="s">
        <v>255</v>
      </c>
      <c r="B207" s="164"/>
      <c r="C207" s="164"/>
      <c r="D207" s="164"/>
      <c r="E207" s="164"/>
      <c r="F207" s="164"/>
      <c r="M207" s="193"/>
      <c r="N207" s="78" t="s">
        <v>700</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6" x14ac:dyDescent="0.3">
      <c r="A208" s="166" t="s">
        <v>256</v>
      </c>
      <c r="B208" s="164"/>
      <c r="C208" s="164"/>
      <c r="D208" s="164"/>
      <c r="E208" s="164"/>
      <c r="F208" s="164"/>
      <c r="M208" s="193"/>
      <c r="N208" s="78" t="s">
        <v>701</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6" x14ac:dyDescent="0.3">
      <c r="A209" s="166" t="s">
        <v>257</v>
      </c>
      <c r="B209" s="164"/>
      <c r="C209" s="164"/>
      <c r="D209" s="164"/>
      <c r="E209" s="164"/>
      <c r="F209" s="164"/>
      <c r="M209" s="193"/>
      <c r="N209" s="78" t="s">
        <v>702</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6" x14ac:dyDescent="0.3">
      <c r="A210" s="166" t="s">
        <v>258</v>
      </c>
      <c r="B210" s="164"/>
      <c r="C210" s="164"/>
      <c r="D210" s="164"/>
      <c r="E210" s="164"/>
      <c r="F210" s="164"/>
      <c r="M210" s="193"/>
      <c r="N210" s="78" t="s">
        <v>703</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3">
      <c r="A211" s="166" t="s">
        <v>259</v>
      </c>
      <c r="B211" s="164"/>
      <c r="C211" s="164"/>
      <c r="D211" s="164"/>
      <c r="E211" s="164"/>
      <c r="F211" s="164"/>
      <c r="M211" s="193"/>
      <c r="N211" s="88" t="s">
        <v>704</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6" x14ac:dyDescent="0.3">
      <c r="A212" s="166" t="s">
        <v>260</v>
      </c>
      <c r="B212" s="164"/>
      <c r="C212" s="164"/>
      <c r="D212" s="164"/>
      <c r="E212" s="164"/>
      <c r="F212" s="164"/>
      <c r="M212" s="193"/>
      <c r="N212" s="78" t="s">
        <v>705</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6" x14ac:dyDescent="0.3">
      <c r="A213" s="166" t="s">
        <v>261</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5">
      <c r="A214" s="166" t="s">
        <v>262</v>
      </c>
      <c r="B214" s="164"/>
      <c r="C214" s="164"/>
      <c r="D214" s="164"/>
      <c r="E214" s="164"/>
      <c r="F214" s="164"/>
      <c r="M214" s="193"/>
      <c r="N214" s="76" t="s">
        <v>706</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6" x14ac:dyDescent="0.3">
      <c r="A215" s="166" t="s">
        <v>263</v>
      </c>
      <c r="B215" s="164"/>
      <c r="C215" s="164"/>
      <c r="D215" s="164"/>
      <c r="E215" s="164"/>
      <c r="F215" s="164"/>
      <c r="M215" s="193"/>
      <c r="N215" s="78" t="s">
        <v>707</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3">
      <c r="A216" s="166" t="s">
        <v>264</v>
      </c>
      <c r="B216" s="164"/>
      <c r="C216" s="164"/>
      <c r="D216" s="164"/>
      <c r="E216" s="164"/>
      <c r="F216" s="164"/>
      <c r="M216" s="193"/>
      <c r="N216" s="78" t="s">
        <v>708</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6" x14ac:dyDescent="0.3">
      <c r="A217" s="166" t="s">
        <v>265</v>
      </c>
      <c r="B217" s="164"/>
      <c r="C217" s="164"/>
      <c r="D217" s="164"/>
      <c r="E217" s="164"/>
      <c r="F217" s="164"/>
      <c r="M217" s="193"/>
      <c r="N217" s="78" t="s">
        <v>709</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6" x14ac:dyDescent="0.3">
      <c r="A218" s="166" t="s">
        <v>266</v>
      </c>
      <c r="B218" s="164"/>
      <c r="C218" s="164"/>
      <c r="D218" s="164"/>
      <c r="E218" s="164"/>
      <c r="F218" s="164"/>
      <c r="M218" s="193"/>
      <c r="N218" s="78" t="s">
        <v>710</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6" x14ac:dyDescent="0.3">
      <c r="A219" s="166" t="s">
        <v>267</v>
      </c>
      <c r="B219" s="164"/>
      <c r="C219" s="164"/>
      <c r="D219" s="164"/>
      <c r="E219" s="164"/>
      <c r="F219" s="164"/>
      <c r="M219" s="193"/>
      <c r="N219" s="78" t="s">
        <v>711</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6" x14ac:dyDescent="0.3">
      <c r="A220" s="166" t="s">
        <v>268</v>
      </c>
      <c r="B220" s="164"/>
      <c r="C220" s="164"/>
      <c r="D220" s="164"/>
      <c r="E220" s="164"/>
      <c r="F220" s="164"/>
      <c r="M220" s="193"/>
      <c r="N220" s="78" t="s">
        <v>712</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6" x14ac:dyDescent="0.3">
      <c r="A221" s="166" t="s">
        <v>269</v>
      </c>
      <c r="B221" s="164"/>
      <c r="C221" s="164"/>
      <c r="D221" s="164"/>
      <c r="E221" s="164"/>
      <c r="F221" s="164"/>
      <c r="M221" s="193"/>
      <c r="N221" s="78" t="s">
        <v>713</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6" x14ac:dyDescent="0.3">
      <c r="A222" s="166" t="s">
        <v>270</v>
      </c>
      <c r="B222" s="164"/>
      <c r="C222" s="164"/>
      <c r="D222" s="164"/>
      <c r="E222" s="164"/>
      <c r="F222" s="164"/>
      <c r="M222" s="193"/>
      <c r="N222" s="78" t="s">
        <v>714</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6" x14ac:dyDescent="0.3">
      <c r="A223" s="166" t="s">
        <v>271</v>
      </c>
      <c r="B223" s="164"/>
      <c r="C223" s="164"/>
      <c r="D223" s="164"/>
      <c r="E223" s="164"/>
      <c r="F223" s="164"/>
      <c r="M223" s="193"/>
      <c r="N223" s="78" t="s">
        <v>715</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6" x14ac:dyDescent="0.3">
      <c r="A224" s="166" t="s">
        <v>272</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3">
      <c r="A225" s="166" t="s">
        <v>273</v>
      </c>
      <c r="B225" s="164"/>
      <c r="C225" s="164"/>
      <c r="D225" s="164"/>
      <c r="E225" s="164"/>
      <c r="F225" s="164"/>
      <c r="M225" s="193"/>
      <c r="N225" s="74" t="s">
        <v>716</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6" x14ac:dyDescent="0.3">
      <c r="A226" s="166" t="s">
        <v>274</v>
      </c>
      <c r="B226" s="164"/>
      <c r="C226" s="164"/>
      <c r="D226" s="164"/>
      <c r="E226" s="164"/>
      <c r="F226" s="164"/>
      <c r="M226" s="193"/>
      <c r="N226" s="78" t="s">
        <v>717</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6" x14ac:dyDescent="0.3">
      <c r="A227" s="166" t="s">
        <v>275</v>
      </c>
      <c r="B227" s="164"/>
      <c r="C227" s="164"/>
      <c r="D227" s="164"/>
      <c r="E227" s="164"/>
      <c r="F227" s="164"/>
      <c r="M227" s="193"/>
      <c r="N227" s="78" t="s">
        <v>718</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6" x14ac:dyDescent="0.3">
      <c r="A228" s="166" t="s">
        <v>276</v>
      </c>
      <c r="B228" s="164"/>
      <c r="C228" s="164"/>
      <c r="D228" s="164"/>
      <c r="E228" s="164"/>
      <c r="F228" s="164"/>
      <c r="M228" s="193"/>
      <c r="N228" s="78" t="s">
        <v>719</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6" x14ac:dyDescent="0.3">
      <c r="A229" s="166" t="s">
        <v>277</v>
      </c>
      <c r="B229" s="164"/>
      <c r="C229" s="164"/>
      <c r="D229" s="164"/>
      <c r="E229" s="164"/>
      <c r="F229" s="164"/>
      <c r="M229" s="193"/>
      <c r="N229" s="78" t="s">
        <v>720</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6" x14ac:dyDescent="0.3">
      <c r="A230" s="166" t="s">
        <v>278</v>
      </c>
      <c r="B230" s="164"/>
      <c r="C230" s="164"/>
      <c r="D230" s="164"/>
      <c r="E230" s="164"/>
      <c r="F230" s="164"/>
      <c r="M230" s="193"/>
      <c r="N230" s="78" t="s">
        <v>721</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6" x14ac:dyDescent="0.3">
      <c r="A231" s="166" t="s">
        <v>279</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6" x14ac:dyDescent="0.3">
      <c r="A232" s="166" t="s">
        <v>280</v>
      </c>
      <c r="B232" s="164"/>
      <c r="C232" s="164"/>
      <c r="D232" s="164"/>
      <c r="E232" s="164"/>
      <c r="F232" s="164"/>
      <c r="N232" s="74" t="s">
        <v>722</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600000000000001" x14ac:dyDescent="0.3">
      <c r="A233" s="166" t="s">
        <v>281</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3">
      <c r="A234" s="166" t="s">
        <v>282</v>
      </c>
      <c r="B234" s="164"/>
      <c r="C234" s="164"/>
      <c r="D234" s="164"/>
      <c r="E234" s="164"/>
      <c r="F234" s="164"/>
      <c r="M234" s="224"/>
      <c r="N234" s="76" t="s">
        <v>723</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6" x14ac:dyDescent="0.3">
      <c r="A235" s="166" t="s">
        <v>283</v>
      </c>
      <c r="B235" s="164"/>
      <c r="C235" s="164"/>
      <c r="D235" s="164"/>
      <c r="E235" s="164"/>
      <c r="F235" s="164"/>
      <c r="M235" s="181"/>
      <c r="N235" s="86" t="s">
        <v>724</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6" x14ac:dyDescent="0.3">
      <c r="A236" s="166" t="s">
        <v>284</v>
      </c>
      <c r="B236" s="164"/>
      <c r="C236" s="164"/>
      <c r="D236" s="164"/>
      <c r="E236" s="164"/>
      <c r="F236" s="164"/>
      <c r="M236" s="210"/>
      <c r="N236" s="78" t="s">
        <v>725</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3">
      <c r="A237" s="166" t="s">
        <v>285</v>
      </c>
      <c r="B237" s="164"/>
      <c r="C237" s="164"/>
      <c r="D237" s="164"/>
      <c r="E237" s="164"/>
      <c r="F237" s="164"/>
      <c r="M237" s="213"/>
      <c r="N237" s="78" t="s">
        <v>726</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6" x14ac:dyDescent="0.3">
      <c r="A238" s="166" t="s">
        <v>286</v>
      </c>
      <c r="B238" s="164"/>
      <c r="C238" s="164"/>
      <c r="D238" s="164"/>
      <c r="E238" s="164"/>
      <c r="F238" s="164"/>
      <c r="M238" s="213"/>
      <c r="N238" s="78" t="s">
        <v>727</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6" x14ac:dyDescent="0.3">
      <c r="A239" s="166" t="s">
        <v>287</v>
      </c>
      <c r="B239" s="164"/>
      <c r="C239" s="164"/>
      <c r="D239" s="164"/>
      <c r="E239" s="164"/>
      <c r="F239" s="164"/>
      <c r="M239" s="213"/>
      <c r="N239" s="78" t="s">
        <v>728</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6" x14ac:dyDescent="0.3">
      <c r="A240" s="166" t="s">
        <v>288</v>
      </c>
      <c r="B240" s="164"/>
      <c r="C240" s="164"/>
      <c r="D240" s="164"/>
      <c r="E240" s="164"/>
      <c r="F240" s="164"/>
      <c r="M240" s="213"/>
      <c r="N240" s="78" t="s">
        <v>729</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6" x14ac:dyDescent="0.3">
      <c r="A241" s="166" t="s">
        <v>289</v>
      </c>
      <c r="B241" s="164"/>
      <c r="C241" s="164"/>
      <c r="D241" s="164"/>
      <c r="E241" s="164"/>
      <c r="F241" s="164"/>
      <c r="M241" s="213"/>
      <c r="N241" s="78" t="s">
        <v>730</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6" x14ac:dyDescent="0.3">
      <c r="A242" s="166" t="s">
        <v>290</v>
      </c>
      <c r="B242" s="164"/>
      <c r="C242" s="164"/>
      <c r="D242" s="164"/>
      <c r="E242" s="164"/>
      <c r="F242" s="164"/>
      <c r="M242" s="213"/>
      <c r="N242" s="78" t="s">
        <v>731</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6" x14ac:dyDescent="0.3">
      <c r="A243" s="166" t="s">
        <v>291</v>
      </c>
      <c r="B243" s="164"/>
      <c r="C243" s="164"/>
      <c r="D243" s="164"/>
      <c r="E243" s="164"/>
      <c r="F243" s="164"/>
      <c r="M243" s="213"/>
      <c r="N243" s="78" t="s">
        <v>732</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6" x14ac:dyDescent="0.3">
      <c r="A244" s="166" t="s">
        <v>292</v>
      </c>
      <c r="B244" s="164"/>
      <c r="C244" s="164"/>
      <c r="D244" s="164"/>
      <c r="E244" s="164"/>
      <c r="F244" s="164"/>
      <c r="M244" s="213"/>
      <c r="N244" s="78" t="s">
        <v>733</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6" x14ac:dyDescent="0.3">
      <c r="A245" s="166" t="s">
        <v>293</v>
      </c>
      <c r="B245" s="164"/>
      <c r="C245" s="164"/>
      <c r="D245" s="164"/>
      <c r="E245" s="164"/>
      <c r="F245" s="164"/>
      <c r="M245" s="213"/>
      <c r="N245" s="78" t="s">
        <v>734</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6" x14ac:dyDescent="0.3">
      <c r="A246" s="166" t="s">
        <v>294</v>
      </c>
      <c r="B246" s="164"/>
      <c r="C246" s="164"/>
      <c r="D246" s="164"/>
      <c r="E246" s="164"/>
      <c r="F246" s="164"/>
      <c r="M246" s="213"/>
      <c r="N246" s="78" t="s">
        <v>735</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6" x14ac:dyDescent="0.3">
      <c r="A247" s="166" t="s">
        <v>295</v>
      </c>
      <c r="B247" s="164"/>
      <c r="C247" s="164"/>
      <c r="D247" s="164"/>
      <c r="E247" s="164"/>
      <c r="F247" s="164"/>
      <c r="M247" s="213"/>
      <c r="N247" s="78" t="s">
        <v>736</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3">
      <c r="A248" s="166" t="s">
        <v>296</v>
      </c>
      <c r="B248" s="164"/>
      <c r="C248" s="164"/>
      <c r="D248" s="164"/>
      <c r="E248" s="164"/>
      <c r="F248" s="164"/>
      <c r="M248" s="213"/>
      <c r="N248" s="78" t="s">
        <v>737</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6" x14ac:dyDescent="0.3">
      <c r="A249" s="166" t="s">
        <v>297</v>
      </c>
      <c r="B249" s="164"/>
      <c r="C249" s="164"/>
      <c r="D249" s="164"/>
      <c r="E249" s="164"/>
      <c r="F249" s="164"/>
      <c r="M249" s="213"/>
      <c r="N249" s="78" t="s">
        <v>738</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6" x14ac:dyDescent="0.3">
      <c r="A250" s="166" t="s">
        <v>298</v>
      </c>
      <c r="B250" s="164"/>
      <c r="C250" s="164"/>
      <c r="D250" s="164"/>
      <c r="E250" s="164"/>
      <c r="F250" s="164"/>
      <c r="M250" s="210"/>
      <c r="N250" s="78" t="s">
        <v>739</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6" x14ac:dyDescent="0.3">
      <c r="A251" s="166" t="s">
        <v>299</v>
      </c>
      <c r="B251" s="164"/>
      <c r="C251" s="164"/>
      <c r="D251" s="164"/>
      <c r="E251" s="164"/>
      <c r="F251" s="164"/>
      <c r="M251" s="210"/>
      <c r="N251" s="78" t="s">
        <v>740</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6" x14ac:dyDescent="0.3">
      <c r="A252" s="166" t="s">
        <v>300</v>
      </c>
      <c r="B252" s="164"/>
      <c r="C252" s="164"/>
      <c r="D252" s="164"/>
      <c r="E252" s="164"/>
      <c r="F252" s="164"/>
      <c r="M252" s="181"/>
      <c r="N252" s="86" t="s">
        <v>741</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6" x14ac:dyDescent="0.3">
      <c r="A253" s="166" t="s">
        <v>301</v>
      </c>
      <c r="B253" s="164"/>
      <c r="C253" s="164"/>
      <c r="D253" s="164"/>
      <c r="E253" s="164"/>
      <c r="F253" s="164"/>
      <c r="M253" s="213"/>
      <c r="N253" s="78" t="s">
        <v>742</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6" x14ac:dyDescent="0.3">
      <c r="A254" s="166" t="s">
        <v>302</v>
      </c>
      <c r="B254" s="164"/>
      <c r="C254" s="164"/>
      <c r="D254" s="164"/>
      <c r="E254" s="164"/>
      <c r="F254" s="164"/>
      <c r="M254" s="213"/>
      <c r="N254" s="78" t="s">
        <v>743</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6" x14ac:dyDescent="0.3">
      <c r="A255" s="166" t="s">
        <v>303</v>
      </c>
      <c r="B255" s="164"/>
      <c r="C255" s="164"/>
      <c r="D255" s="164"/>
      <c r="E255" s="164"/>
      <c r="F255" s="164"/>
      <c r="M255" s="213"/>
      <c r="N255" s="78" t="s">
        <v>744</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6" x14ac:dyDescent="0.3">
      <c r="A256" s="166" t="s">
        <v>304</v>
      </c>
      <c r="B256" s="164"/>
      <c r="C256" s="164"/>
      <c r="D256" s="164"/>
      <c r="E256" s="164"/>
      <c r="F256" s="164"/>
      <c r="M256" s="213"/>
      <c r="N256" s="78" t="s">
        <v>745</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6" x14ac:dyDescent="0.3">
      <c r="A257" s="166" t="s">
        <v>305</v>
      </c>
      <c r="B257" s="164"/>
      <c r="C257" s="164"/>
      <c r="D257" s="164"/>
      <c r="E257" s="164"/>
      <c r="F257" s="164"/>
      <c r="M257" s="246"/>
      <c r="N257" s="78" t="s">
        <v>746</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6" x14ac:dyDescent="0.3">
      <c r="A258" s="166" t="s">
        <v>306</v>
      </c>
      <c r="B258" s="164"/>
      <c r="C258" s="164"/>
      <c r="D258" s="164"/>
      <c r="E258" s="164"/>
      <c r="F258" s="164"/>
      <c r="M258" s="245"/>
      <c r="N258" s="78" t="s">
        <v>747</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6" x14ac:dyDescent="0.3">
      <c r="A259" s="166" t="s">
        <v>307</v>
      </c>
      <c r="B259" s="164"/>
      <c r="C259" s="164"/>
      <c r="D259" s="164"/>
      <c r="E259" s="164"/>
      <c r="F259" s="164"/>
      <c r="M259" s="245"/>
      <c r="N259" s="78" t="s">
        <v>748</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6" x14ac:dyDescent="0.3">
      <c r="A260" s="166" t="s">
        <v>308</v>
      </c>
      <c r="B260" s="164"/>
      <c r="C260" s="164"/>
      <c r="D260" s="164"/>
      <c r="E260" s="164"/>
      <c r="F260" s="164"/>
      <c r="M260" s="245"/>
      <c r="N260" s="78" t="s">
        <v>749</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6" x14ac:dyDescent="0.3">
      <c r="A261" s="166" t="s">
        <v>309</v>
      </c>
      <c r="B261" s="164"/>
      <c r="C261" s="164"/>
      <c r="D261" s="164"/>
      <c r="E261" s="164"/>
      <c r="F261" s="164"/>
      <c r="M261" s="245"/>
      <c r="N261" s="78" t="s">
        <v>750</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6" x14ac:dyDescent="0.3">
      <c r="A262" s="166" t="s">
        <v>310</v>
      </c>
      <c r="B262" s="164"/>
      <c r="C262" s="164"/>
      <c r="D262" s="164"/>
      <c r="E262" s="164"/>
      <c r="F262" s="164"/>
      <c r="M262" s="245"/>
      <c r="N262" s="78" t="s">
        <v>751</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6" x14ac:dyDescent="0.3">
      <c r="A263" s="166" t="s">
        <v>311</v>
      </c>
      <c r="B263" s="164"/>
      <c r="C263" s="164"/>
      <c r="D263" s="164"/>
      <c r="E263" s="164"/>
      <c r="F263" s="164"/>
      <c r="M263" s="245"/>
      <c r="N263" s="81" t="s">
        <v>752</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6" x14ac:dyDescent="0.3">
      <c r="A264" s="166" t="s">
        <v>312</v>
      </c>
      <c r="B264" s="164"/>
      <c r="C264" s="164"/>
      <c r="D264" s="164"/>
      <c r="E264" s="164"/>
      <c r="F264" s="164"/>
      <c r="M264" s="245"/>
      <c r="N264" s="81" t="s">
        <v>753</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6" x14ac:dyDescent="0.3">
      <c r="A265" s="166" t="s">
        <v>313</v>
      </c>
      <c r="B265" s="164"/>
      <c r="C265" s="164"/>
      <c r="D265" s="164"/>
      <c r="E265" s="164"/>
      <c r="F265" s="164"/>
      <c r="M265" s="245"/>
      <c r="N265" s="81" t="s">
        <v>754</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6" x14ac:dyDescent="0.3">
      <c r="A266" s="166" t="s">
        <v>314</v>
      </c>
      <c r="B266" s="164"/>
      <c r="C266" s="164"/>
      <c r="D266" s="164"/>
      <c r="E266" s="164"/>
      <c r="F266" s="164"/>
      <c r="M266" s="251"/>
      <c r="N266" s="78" t="s">
        <v>755</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6" x14ac:dyDescent="0.3">
      <c r="A267" s="166" t="s">
        <v>315</v>
      </c>
      <c r="B267" s="164"/>
      <c r="C267" s="164"/>
      <c r="D267" s="164"/>
      <c r="E267" s="164"/>
      <c r="F267" s="164"/>
      <c r="M267" s="251"/>
      <c r="N267" s="78" t="s">
        <v>756</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6" x14ac:dyDescent="0.3">
      <c r="A268" s="166" t="s">
        <v>316</v>
      </c>
      <c r="B268" s="164"/>
      <c r="C268" s="164"/>
      <c r="D268" s="164"/>
      <c r="E268" s="164"/>
      <c r="F268" s="164"/>
      <c r="M268" s="251"/>
      <c r="N268" s="78" t="s">
        <v>757</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6" x14ac:dyDescent="0.3">
      <c r="A269" s="166" t="s">
        <v>317</v>
      </c>
      <c r="B269" s="164"/>
      <c r="C269" s="164"/>
      <c r="D269" s="164"/>
      <c r="E269" s="164"/>
      <c r="F269" s="164"/>
      <c r="M269" s="251"/>
      <c r="N269" s="78" t="s">
        <v>758</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6" x14ac:dyDescent="0.3">
      <c r="A270" s="166" t="s">
        <v>318</v>
      </c>
      <c r="B270" s="164"/>
      <c r="C270" s="164"/>
      <c r="D270" s="164"/>
      <c r="E270" s="164"/>
      <c r="F270" s="164"/>
      <c r="M270" s="251"/>
      <c r="N270" s="78" t="s">
        <v>759</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6" x14ac:dyDescent="0.3">
      <c r="A271" s="166" t="s">
        <v>319</v>
      </c>
      <c r="B271" s="164"/>
      <c r="C271" s="164"/>
      <c r="D271" s="164"/>
      <c r="E271" s="164"/>
      <c r="F271" s="164"/>
      <c r="M271" s="251"/>
      <c r="N271" s="78" t="s">
        <v>760</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6" x14ac:dyDescent="0.3">
      <c r="A272" s="166" t="s">
        <v>320</v>
      </c>
      <c r="B272" s="164"/>
      <c r="C272" s="164"/>
      <c r="D272" s="164"/>
      <c r="E272" s="164"/>
      <c r="F272" s="164"/>
      <c r="M272" s="251"/>
      <c r="N272" s="78" t="s">
        <v>761</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6" x14ac:dyDescent="0.3">
      <c r="A273" s="166" t="s">
        <v>321</v>
      </c>
      <c r="B273" s="164"/>
      <c r="C273" s="164"/>
      <c r="D273" s="164"/>
      <c r="E273" s="164"/>
      <c r="F273" s="164"/>
      <c r="M273" s="251"/>
      <c r="N273" s="78" t="s">
        <v>762</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6" x14ac:dyDescent="0.3">
      <c r="A274" s="166" t="s">
        <v>322</v>
      </c>
      <c r="B274" s="164"/>
      <c r="C274" s="164"/>
      <c r="D274" s="164"/>
      <c r="E274" s="164"/>
      <c r="F274" s="164"/>
      <c r="M274" s="251"/>
      <c r="N274" s="78" t="s">
        <v>763</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6" x14ac:dyDescent="0.3">
      <c r="A275" s="166" t="s">
        <v>323</v>
      </c>
      <c r="B275" s="164"/>
      <c r="C275" s="164"/>
      <c r="D275" s="164"/>
      <c r="E275" s="164"/>
      <c r="F275" s="164"/>
      <c r="M275" s="251"/>
      <c r="N275" s="78" t="s">
        <v>764</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6" x14ac:dyDescent="0.3">
      <c r="A276" s="166" t="s">
        <v>324</v>
      </c>
      <c r="B276" s="164"/>
      <c r="C276" s="164"/>
      <c r="D276" s="164"/>
      <c r="E276" s="164"/>
      <c r="F276" s="164"/>
      <c r="M276" s="251"/>
      <c r="N276" s="78" t="s">
        <v>765</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6" x14ac:dyDescent="0.3">
      <c r="A277" s="166" t="s">
        <v>325</v>
      </c>
      <c r="B277" s="164"/>
      <c r="C277" s="164"/>
      <c r="D277" s="164"/>
      <c r="E277" s="164"/>
      <c r="F277" s="164"/>
      <c r="M277" s="251"/>
      <c r="N277" s="78" t="s">
        <v>766</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6" x14ac:dyDescent="0.3">
      <c r="A278" s="166" t="s">
        <v>326</v>
      </c>
      <c r="B278" s="164"/>
      <c r="C278" s="164"/>
      <c r="D278" s="164"/>
      <c r="E278" s="164"/>
      <c r="F278" s="164"/>
      <c r="M278" s="251"/>
      <c r="N278" s="78" t="s">
        <v>767</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6" x14ac:dyDescent="0.3">
      <c r="A279" s="166" t="s">
        <v>327</v>
      </c>
      <c r="B279" s="164"/>
      <c r="C279" s="164"/>
      <c r="D279" s="164"/>
      <c r="E279" s="164"/>
      <c r="F279" s="164"/>
      <c r="M279" s="251"/>
      <c r="N279" s="78" t="s">
        <v>768</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6" x14ac:dyDescent="0.3">
      <c r="A280" s="166" t="s">
        <v>328</v>
      </c>
      <c r="B280" s="164"/>
      <c r="C280" s="164"/>
      <c r="D280" s="164"/>
      <c r="E280" s="164"/>
      <c r="F280" s="164"/>
      <c r="M280" s="251"/>
      <c r="N280" s="78" t="s">
        <v>769</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6" x14ac:dyDescent="0.3">
      <c r="A281" s="166" t="s">
        <v>329</v>
      </c>
      <c r="B281" s="164"/>
      <c r="C281" s="164"/>
      <c r="D281" s="164"/>
      <c r="E281" s="164"/>
      <c r="F281" s="164"/>
      <c r="M281" s="251"/>
      <c r="N281" s="78" t="s">
        <v>770</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6" x14ac:dyDescent="0.3">
      <c r="A282" s="166" t="s">
        <v>330</v>
      </c>
      <c r="B282" s="164"/>
      <c r="C282" s="164"/>
      <c r="D282" s="164"/>
      <c r="E282" s="164"/>
      <c r="F282" s="164"/>
      <c r="M282" s="251"/>
      <c r="N282" s="78" t="s">
        <v>771</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6" x14ac:dyDescent="0.3">
      <c r="A283" s="166" t="s">
        <v>331</v>
      </c>
      <c r="B283" s="164"/>
      <c r="C283" s="164"/>
      <c r="D283" s="164"/>
      <c r="E283" s="164"/>
      <c r="F283" s="164"/>
      <c r="M283" s="251"/>
      <c r="N283" s="79" t="s">
        <v>772</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6" x14ac:dyDescent="0.3">
      <c r="A284" s="166" t="s">
        <v>332</v>
      </c>
      <c r="B284" s="164"/>
      <c r="C284" s="164"/>
      <c r="D284" s="164"/>
      <c r="E284" s="164"/>
      <c r="F284" s="164"/>
      <c r="M284" s="251"/>
      <c r="N284" s="78" t="s">
        <v>773</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6" x14ac:dyDescent="0.3">
      <c r="A285" s="166" t="s">
        <v>333</v>
      </c>
      <c r="B285" s="164"/>
      <c r="C285" s="164"/>
      <c r="D285" s="164"/>
      <c r="E285" s="164"/>
      <c r="F285" s="164"/>
      <c r="M285" s="251"/>
      <c r="N285" s="78" t="s">
        <v>774</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6" x14ac:dyDescent="0.3">
      <c r="A286" s="166" t="s">
        <v>334</v>
      </c>
      <c r="B286" s="164"/>
      <c r="C286" s="164"/>
      <c r="D286" s="164"/>
      <c r="E286" s="164"/>
      <c r="F286" s="164"/>
      <c r="M286" s="251"/>
      <c r="N286" s="78" t="s">
        <v>775</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6" x14ac:dyDescent="0.3">
      <c r="A287" s="166" t="s">
        <v>335</v>
      </c>
      <c r="B287" s="164"/>
      <c r="C287" s="164"/>
      <c r="D287" s="164"/>
      <c r="E287" s="164"/>
      <c r="F287" s="164"/>
      <c r="M287" s="251"/>
      <c r="N287" s="78" t="s">
        <v>776</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6" x14ac:dyDescent="0.3">
      <c r="A288" s="166" t="s">
        <v>336</v>
      </c>
      <c r="B288" s="164"/>
      <c r="C288" s="164"/>
      <c r="D288" s="164"/>
      <c r="E288" s="164"/>
      <c r="F288" s="164"/>
      <c r="M288" s="251"/>
      <c r="N288" s="78" t="s">
        <v>777</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6" x14ac:dyDescent="0.3">
      <c r="A289" s="166" t="s">
        <v>337</v>
      </c>
      <c r="B289" s="164"/>
      <c r="C289" s="164"/>
      <c r="D289" s="164"/>
      <c r="E289" s="164"/>
      <c r="F289" s="164"/>
      <c r="M289" s="251"/>
      <c r="N289" s="78" t="s">
        <v>778</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6" x14ac:dyDescent="0.3">
      <c r="A290" s="166" t="s">
        <v>338</v>
      </c>
      <c r="B290" s="164"/>
      <c r="C290" s="164"/>
      <c r="D290" s="164"/>
      <c r="E290" s="164"/>
      <c r="F290" s="164"/>
      <c r="M290" s="251"/>
      <c r="N290" s="78" t="s">
        <v>779</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6" x14ac:dyDescent="0.3">
      <c r="A291" s="166" t="s">
        <v>339</v>
      </c>
      <c r="B291" s="164"/>
      <c r="C291" s="164"/>
      <c r="D291" s="164"/>
      <c r="E291" s="164"/>
      <c r="F291" s="164"/>
      <c r="M291" s="251"/>
      <c r="N291" s="78" t="s">
        <v>780</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6" x14ac:dyDescent="0.3">
      <c r="A292" s="166" t="s">
        <v>340</v>
      </c>
      <c r="B292" s="164"/>
      <c r="C292" s="164"/>
      <c r="D292" s="164"/>
      <c r="E292" s="164"/>
      <c r="F292" s="164"/>
      <c r="M292" s="251"/>
      <c r="N292" s="78" t="s">
        <v>781</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6" x14ac:dyDescent="0.3">
      <c r="A293" s="166" t="s">
        <v>341</v>
      </c>
      <c r="B293" s="164"/>
      <c r="C293" s="164"/>
      <c r="D293" s="164"/>
      <c r="E293" s="164"/>
      <c r="F293" s="164"/>
      <c r="M293" s="251"/>
      <c r="N293" s="78" t="s">
        <v>782</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6" x14ac:dyDescent="0.3">
      <c r="A294" s="166" t="s">
        <v>342</v>
      </c>
      <c r="B294" s="164"/>
      <c r="C294" s="164"/>
      <c r="D294" s="164"/>
      <c r="E294" s="164"/>
      <c r="F294" s="164"/>
      <c r="M294" s="251"/>
      <c r="N294" s="78" t="s">
        <v>783</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6" x14ac:dyDescent="0.3">
      <c r="A295" s="166" t="s">
        <v>343</v>
      </c>
      <c r="B295" s="164"/>
      <c r="C295" s="164"/>
      <c r="D295" s="164"/>
      <c r="E295" s="164"/>
      <c r="F295" s="164"/>
      <c r="M295" s="251"/>
      <c r="N295" s="78" t="s">
        <v>784</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6" x14ac:dyDescent="0.3">
      <c r="A296" s="166" t="s">
        <v>344</v>
      </c>
      <c r="B296" s="164"/>
      <c r="C296" s="164"/>
      <c r="D296" s="164"/>
      <c r="E296" s="164"/>
      <c r="F296" s="164"/>
      <c r="M296" s="251"/>
      <c r="N296" s="78" t="s">
        <v>785</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6" x14ac:dyDescent="0.3">
      <c r="A297" s="166" t="s">
        <v>345</v>
      </c>
      <c r="B297" s="164"/>
      <c r="C297" s="164"/>
      <c r="D297" s="164"/>
      <c r="E297" s="164"/>
      <c r="F297" s="164"/>
      <c r="M297" s="251"/>
      <c r="N297" s="78" t="s">
        <v>786</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6" x14ac:dyDescent="0.3">
      <c r="A298" s="166" t="s">
        <v>346</v>
      </c>
      <c r="B298" s="164"/>
      <c r="C298" s="164"/>
      <c r="D298" s="164"/>
      <c r="E298" s="164"/>
      <c r="F298" s="164"/>
      <c r="M298" s="251"/>
      <c r="N298" s="78" t="s">
        <v>787</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6" x14ac:dyDescent="0.3">
      <c r="A299" s="166" t="s">
        <v>347</v>
      </c>
      <c r="B299" s="164"/>
      <c r="C299" s="164"/>
      <c r="D299" s="164"/>
      <c r="E299" s="164"/>
      <c r="F299" s="164"/>
      <c r="M299" s="251"/>
      <c r="N299" s="78" t="s">
        <v>788</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6" x14ac:dyDescent="0.3">
      <c r="A300" s="166" t="s">
        <v>348</v>
      </c>
      <c r="B300" s="164"/>
      <c r="C300" s="164"/>
      <c r="D300" s="164"/>
      <c r="E300" s="164"/>
      <c r="F300" s="164"/>
      <c r="M300" s="251"/>
      <c r="N300" s="78" t="s">
        <v>789</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6" x14ac:dyDescent="0.3">
      <c r="A301" s="166" t="s">
        <v>349</v>
      </c>
      <c r="B301" s="164"/>
      <c r="C301" s="164"/>
      <c r="D301" s="164"/>
      <c r="E301" s="164"/>
      <c r="F301" s="164"/>
      <c r="M301" s="251"/>
      <c r="N301" s="78" t="s">
        <v>790</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6" x14ac:dyDescent="0.3">
      <c r="A302" s="166" t="s">
        <v>350</v>
      </c>
      <c r="B302" s="164"/>
      <c r="C302" s="164"/>
      <c r="D302" s="164"/>
      <c r="E302" s="164"/>
      <c r="F302" s="164"/>
      <c r="M302" s="251"/>
      <c r="N302" s="78" t="s">
        <v>791</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6" x14ac:dyDescent="0.3">
      <c r="A303" s="166" t="s">
        <v>351</v>
      </c>
      <c r="B303" s="164"/>
      <c r="C303" s="164"/>
      <c r="D303" s="164"/>
      <c r="E303" s="164"/>
      <c r="F303" s="164"/>
      <c r="M303" s="251"/>
      <c r="N303" s="78" t="s">
        <v>792</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6" x14ac:dyDescent="0.3">
      <c r="A304" s="166" t="s">
        <v>352</v>
      </c>
      <c r="B304" s="164"/>
      <c r="C304" s="164"/>
      <c r="D304" s="164"/>
      <c r="E304" s="164"/>
      <c r="F304" s="164"/>
      <c r="M304" s="251"/>
      <c r="N304" s="78" t="s">
        <v>793</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6" x14ac:dyDescent="0.3">
      <c r="A305" s="166" t="s">
        <v>353</v>
      </c>
      <c r="B305" s="164"/>
      <c r="C305" s="164"/>
      <c r="D305" s="164"/>
      <c r="E305" s="164"/>
      <c r="F305" s="164"/>
      <c r="M305" s="251"/>
      <c r="N305" s="78" t="s">
        <v>794</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6" x14ac:dyDescent="0.3">
      <c r="A306" s="166" t="s">
        <v>354</v>
      </c>
      <c r="B306" s="164"/>
      <c r="C306" s="164"/>
      <c r="D306" s="164"/>
      <c r="E306" s="164"/>
      <c r="F306" s="164"/>
      <c r="M306" s="251"/>
      <c r="N306" s="78" t="s">
        <v>795</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6" x14ac:dyDescent="0.3">
      <c r="A307" s="166" t="s">
        <v>355</v>
      </c>
      <c r="B307" s="164"/>
      <c r="C307" s="164"/>
      <c r="D307" s="164"/>
      <c r="E307" s="164"/>
      <c r="F307" s="164"/>
      <c r="M307" s="251"/>
      <c r="N307" s="78" t="s">
        <v>796</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6" x14ac:dyDescent="0.3">
      <c r="A308" s="166" t="s">
        <v>356</v>
      </c>
      <c r="B308" s="164"/>
      <c r="C308" s="164"/>
      <c r="D308" s="164"/>
      <c r="E308" s="164"/>
      <c r="F308" s="164"/>
      <c r="M308" s="251"/>
      <c r="N308" s="78" t="s">
        <v>797</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6" x14ac:dyDescent="0.3">
      <c r="A309" s="166" t="s">
        <v>357</v>
      </c>
      <c r="B309" s="164"/>
      <c r="C309" s="164"/>
      <c r="D309" s="164"/>
      <c r="E309" s="164"/>
      <c r="F309" s="164"/>
      <c r="M309" s="251"/>
      <c r="N309" s="78" t="s">
        <v>798</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6" x14ac:dyDescent="0.3">
      <c r="A310" s="166" t="s">
        <v>358</v>
      </c>
      <c r="B310" s="164"/>
      <c r="C310" s="164"/>
      <c r="D310" s="164"/>
      <c r="E310" s="164"/>
      <c r="F310" s="164"/>
      <c r="M310" s="251"/>
      <c r="N310" s="78" t="s">
        <v>799</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6" x14ac:dyDescent="0.3">
      <c r="A311" s="166" t="s">
        <v>359</v>
      </c>
      <c r="B311" s="164"/>
      <c r="C311" s="164"/>
      <c r="D311" s="164"/>
      <c r="E311" s="164"/>
      <c r="F311" s="164"/>
      <c r="M311" s="251"/>
      <c r="N311" s="78" t="s">
        <v>800</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6" x14ac:dyDescent="0.3">
      <c r="A312" s="166" t="s">
        <v>360</v>
      </c>
      <c r="B312" s="164"/>
      <c r="C312" s="164"/>
      <c r="D312" s="164"/>
      <c r="E312" s="164"/>
      <c r="F312" s="164"/>
      <c r="M312" s="251"/>
      <c r="N312" s="78" t="s">
        <v>801</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6" x14ac:dyDescent="0.3">
      <c r="A313" s="166" t="s">
        <v>361</v>
      </c>
      <c r="B313" s="164"/>
      <c r="C313" s="164"/>
      <c r="D313" s="164"/>
      <c r="E313" s="164"/>
      <c r="F313" s="164"/>
      <c r="M313" s="251"/>
      <c r="N313" s="78" t="s">
        <v>802</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6" x14ac:dyDescent="0.3">
      <c r="A314" s="166" t="s">
        <v>362</v>
      </c>
      <c r="B314" s="164"/>
      <c r="C314" s="164"/>
      <c r="D314" s="164"/>
      <c r="E314" s="164"/>
      <c r="F314" s="164"/>
      <c r="M314" s="251"/>
      <c r="N314" s="78" t="s">
        <v>803</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6" x14ac:dyDescent="0.3">
      <c r="A315" s="166" t="s">
        <v>363</v>
      </c>
      <c r="B315" s="164"/>
      <c r="C315" s="164"/>
      <c r="D315" s="164"/>
      <c r="E315" s="164"/>
      <c r="F315" s="164"/>
      <c r="M315" s="251"/>
      <c r="N315" s="78" t="s">
        <v>804</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6" x14ac:dyDescent="0.3">
      <c r="A316" s="166" t="s">
        <v>364</v>
      </c>
      <c r="B316" s="164"/>
      <c r="C316" s="164"/>
      <c r="D316" s="164"/>
      <c r="E316" s="164"/>
      <c r="F316" s="164"/>
      <c r="M316" s="251"/>
      <c r="N316" s="78" t="s">
        <v>805</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6" x14ac:dyDescent="0.3">
      <c r="A317" s="166" t="s">
        <v>365</v>
      </c>
      <c r="B317" s="164"/>
      <c r="C317" s="164"/>
      <c r="D317" s="164"/>
      <c r="E317" s="164"/>
      <c r="F317" s="164"/>
      <c r="M317" s="251"/>
      <c r="N317" s="78" t="s">
        <v>806</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6" x14ac:dyDescent="0.3">
      <c r="A318" s="166" t="s">
        <v>366</v>
      </c>
      <c r="B318" s="164"/>
      <c r="C318" s="164"/>
      <c r="D318" s="164"/>
      <c r="E318" s="164"/>
      <c r="F318" s="164"/>
      <c r="M318" s="251"/>
      <c r="N318" s="78" t="s">
        <v>807</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6" x14ac:dyDescent="0.3">
      <c r="A319" s="166" t="s">
        <v>367</v>
      </c>
      <c r="B319" s="164"/>
      <c r="C319" s="164"/>
      <c r="D319" s="164"/>
      <c r="E319" s="164"/>
      <c r="F319" s="164"/>
      <c r="M319" s="251"/>
      <c r="N319" s="78" t="s">
        <v>808</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6" x14ac:dyDescent="0.3">
      <c r="A320" s="166" t="s">
        <v>368</v>
      </c>
      <c r="B320" s="164"/>
      <c r="C320" s="164"/>
      <c r="D320" s="164"/>
      <c r="E320" s="164"/>
      <c r="F320" s="164"/>
      <c r="M320" s="251"/>
      <c r="N320" s="78" t="s">
        <v>809</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6" x14ac:dyDescent="0.3">
      <c r="A321" s="166" t="s">
        <v>369</v>
      </c>
      <c r="B321" s="164"/>
      <c r="C321" s="164"/>
      <c r="D321" s="164"/>
      <c r="E321" s="164"/>
      <c r="F321" s="164"/>
      <c r="M321" s="251"/>
      <c r="N321" s="78" t="s">
        <v>810</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6" x14ac:dyDescent="0.3">
      <c r="A322" s="166" t="s">
        <v>370</v>
      </c>
      <c r="B322" s="164"/>
      <c r="C322" s="164"/>
      <c r="D322" s="164"/>
      <c r="E322" s="164"/>
      <c r="F322" s="164"/>
      <c r="M322" s="251"/>
      <c r="N322" s="78" t="s">
        <v>811</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6" x14ac:dyDescent="0.3">
      <c r="A323" s="166" t="s">
        <v>371</v>
      </c>
      <c r="B323" s="164"/>
      <c r="C323" s="164"/>
      <c r="D323" s="164"/>
      <c r="E323" s="164"/>
      <c r="F323" s="164"/>
      <c r="M323" s="251"/>
      <c r="N323" s="78" t="s">
        <v>812</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6" x14ac:dyDescent="0.3">
      <c r="A324" s="166" t="s">
        <v>372</v>
      </c>
      <c r="B324" s="164"/>
      <c r="C324" s="164"/>
      <c r="D324" s="164"/>
      <c r="E324" s="164"/>
      <c r="F324" s="164"/>
      <c r="M324" s="251"/>
      <c r="N324" s="78" t="s">
        <v>813</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6" x14ac:dyDescent="0.3">
      <c r="A325" s="166" t="s">
        <v>373</v>
      </c>
      <c r="B325" s="164"/>
      <c r="C325" s="164"/>
      <c r="D325" s="164"/>
      <c r="E325" s="164"/>
      <c r="F325" s="164"/>
      <c r="M325" s="251"/>
      <c r="N325" s="78" t="s">
        <v>814</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6" x14ac:dyDescent="0.3">
      <c r="A326" s="166" t="s">
        <v>374</v>
      </c>
      <c r="B326" s="164"/>
      <c r="C326" s="164"/>
      <c r="D326" s="164"/>
      <c r="E326" s="164"/>
      <c r="F326" s="164"/>
      <c r="M326" s="251"/>
      <c r="N326" s="78" t="s">
        <v>815</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6" x14ac:dyDescent="0.3">
      <c r="A327" s="166" t="s">
        <v>375</v>
      </c>
      <c r="B327" s="164"/>
      <c r="C327" s="164"/>
      <c r="D327" s="164"/>
      <c r="E327" s="164"/>
      <c r="F327" s="164"/>
      <c r="M327" s="251"/>
      <c r="N327" s="89" t="s">
        <v>816</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6" x14ac:dyDescent="0.3">
      <c r="A328" s="166" t="s">
        <v>376</v>
      </c>
      <c r="B328" s="164"/>
      <c r="C328" s="164"/>
      <c r="D328" s="164"/>
      <c r="E328" s="164"/>
      <c r="F328" s="164"/>
      <c r="M328" s="251"/>
      <c r="N328" s="78" t="s">
        <v>817</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6" x14ac:dyDescent="0.3">
      <c r="A329" s="166" t="s">
        <v>377</v>
      </c>
      <c r="B329" s="164"/>
      <c r="C329" s="164"/>
      <c r="D329" s="164"/>
      <c r="E329" s="164"/>
      <c r="F329" s="164"/>
      <c r="M329" s="251"/>
      <c r="N329" s="78" t="s">
        <v>818</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6" x14ac:dyDescent="0.3">
      <c r="A330" s="166" t="s">
        <v>378</v>
      </c>
      <c r="B330" s="164"/>
      <c r="C330" s="164"/>
      <c r="D330" s="164"/>
      <c r="E330" s="164"/>
      <c r="F330" s="164"/>
      <c r="M330" s="251"/>
      <c r="N330" s="78" t="s">
        <v>819</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6" x14ac:dyDescent="0.3">
      <c r="A331" s="166" t="s">
        <v>379</v>
      </c>
      <c r="B331" s="164"/>
      <c r="C331" s="164"/>
      <c r="D331" s="164"/>
      <c r="E331" s="164"/>
      <c r="F331" s="164"/>
      <c r="M331" s="251"/>
      <c r="N331" s="78" t="s">
        <v>820</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6" x14ac:dyDescent="0.3">
      <c r="A332" s="166" t="s">
        <v>380</v>
      </c>
      <c r="B332" s="164"/>
      <c r="C332" s="164"/>
      <c r="D332" s="164"/>
      <c r="E332" s="164"/>
      <c r="F332" s="164"/>
      <c r="M332" s="251"/>
      <c r="N332" s="78" t="s">
        <v>821</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6" x14ac:dyDescent="0.3">
      <c r="A333" s="166" t="s">
        <v>381</v>
      </c>
      <c r="B333" s="164"/>
      <c r="C333" s="164"/>
      <c r="D333" s="164"/>
      <c r="E333" s="164"/>
      <c r="F333" s="164"/>
      <c r="M333" s="251"/>
      <c r="N333" s="78" t="s">
        <v>822</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6" x14ac:dyDescent="0.3">
      <c r="A334" s="166" t="s">
        <v>382</v>
      </c>
      <c r="B334" s="164"/>
      <c r="C334" s="164"/>
      <c r="D334" s="164"/>
      <c r="E334" s="164"/>
      <c r="F334" s="164"/>
      <c r="M334" s="251"/>
      <c r="N334" s="78" t="s">
        <v>823</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6" x14ac:dyDescent="0.3">
      <c r="A335" s="166" t="s">
        <v>383</v>
      </c>
      <c r="B335" s="164"/>
      <c r="C335" s="164"/>
      <c r="D335" s="164"/>
      <c r="E335" s="164"/>
      <c r="F335" s="164"/>
      <c r="M335" s="251"/>
      <c r="N335" s="78" t="s">
        <v>824</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6" x14ac:dyDescent="0.3">
      <c r="A336" s="166" t="s">
        <v>384</v>
      </c>
      <c r="B336" s="164"/>
      <c r="C336" s="164"/>
      <c r="D336" s="164"/>
      <c r="E336" s="164"/>
      <c r="F336" s="164"/>
      <c r="M336" s="251"/>
      <c r="N336" s="78" t="s">
        <v>825</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6" x14ac:dyDescent="0.3">
      <c r="A337" s="166" t="s">
        <v>385</v>
      </c>
      <c r="B337" s="164"/>
      <c r="C337" s="164"/>
      <c r="D337" s="164"/>
      <c r="E337" s="164"/>
      <c r="F337" s="164"/>
      <c r="M337" s="251"/>
      <c r="N337" s="78" t="s">
        <v>826</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6" x14ac:dyDescent="0.3">
      <c r="A338" s="166" t="s">
        <v>386</v>
      </c>
      <c r="B338" s="164"/>
      <c r="C338" s="164"/>
      <c r="D338" s="164"/>
      <c r="E338" s="164"/>
      <c r="F338" s="164"/>
      <c r="M338" s="251"/>
      <c r="N338" s="78" t="s">
        <v>827</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6" x14ac:dyDescent="0.3">
      <c r="A339" s="166" t="s">
        <v>387</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6" x14ac:dyDescent="0.3">
      <c r="A340" s="166" t="s">
        <v>388</v>
      </c>
      <c r="B340" s="164"/>
      <c r="C340" s="164"/>
      <c r="D340" s="164"/>
      <c r="E340" s="164"/>
      <c r="F340" s="164"/>
      <c r="N340" s="74" t="s">
        <v>828</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600000000000001" x14ac:dyDescent="0.3">
      <c r="A341" s="166" t="s">
        <v>389</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390</v>
      </c>
      <c r="B342" s="164"/>
      <c r="C342" s="164"/>
      <c r="D342" s="164"/>
      <c r="E342" s="164"/>
      <c r="F342" s="164"/>
      <c r="M342" s="254"/>
      <c r="N342" s="86" t="s">
        <v>829</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6" x14ac:dyDescent="0.3">
      <c r="A343" s="166" t="s">
        <v>391</v>
      </c>
      <c r="B343" s="164"/>
      <c r="C343" s="164"/>
      <c r="D343" s="164"/>
      <c r="E343" s="164"/>
      <c r="F343" s="164"/>
      <c r="M343" s="210"/>
      <c r="N343" s="84" t="s">
        <v>830</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6" x14ac:dyDescent="0.3">
      <c r="A344" s="166" t="s">
        <v>392</v>
      </c>
      <c r="B344" s="164"/>
      <c r="C344" s="164"/>
      <c r="D344" s="164"/>
      <c r="E344" s="164"/>
      <c r="F344" s="164"/>
      <c r="M344" s="213"/>
      <c r="N344" s="84" t="s">
        <v>831</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6" x14ac:dyDescent="0.3">
      <c r="A345" s="166" t="s">
        <v>393</v>
      </c>
      <c r="B345" s="164"/>
      <c r="C345" s="164"/>
      <c r="D345" s="164"/>
      <c r="E345" s="164"/>
      <c r="F345" s="164"/>
      <c r="M345" s="213"/>
      <c r="N345" s="84" t="s">
        <v>832</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6" x14ac:dyDescent="0.3">
      <c r="A346" s="166" t="s">
        <v>394</v>
      </c>
      <c r="B346" s="164"/>
      <c r="C346" s="164"/>
      <c r="D346" s="164"/>
      <c r="E346" s="164"/>
      <c r="F346" s="164"/>
      <c r="M346" s="213"/>
      <c r="N346" s="84" t="s">
        <v>833</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6" x14ac:dyDescent="0.3">
      <c r="A347" s="166" t="s">
        <v>395</v>
      </c>
      <c r="B347" s="164"/>
      <c r="C347" s="164"/>
      <c r="D347" s="164"/>
      <c r="E347" s="164"/>
      <c r="F347" s="164"/>
      <c r="M347" s="213"/>
      <c r="N347" s="84" t="s">
        <v>834</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6" x14ac:dyDescent="0.3">
      <c r="A348" s="166" t="s">
        <v>396</v>
      </c>
      <c r="B348" s="164"/>
      <c r="C348" s="164"/>
      <c r="D348" s="164"/>
      <c r="E348" s="164"/>
      <c r="F348" s="164"/>
      <c r="M348" s="210"/>
      <c r="N348" s="84" t="s">
        <v>835</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6" x14ac:dyDescent="0.3">
      <c r="A349" s="166" t="s">
        <v>397</v>
      </c>
      <c r="B349" s="164"/>
      <c r="C349" s="164"/>
      <c r="D349" s="164"/>
      <c r="E349" s="164"/>
      <c r="F349" s="164"/>
      <c r="M349" s="213"/>
      <c r="N349" s="84" t="s">
        <v>836</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6" x14ac:dyDescent="0.3">
      <c r="A350" s="166" t="s">
        <v>398</v>
      </c>
      <c r="B350" s="164"/>
      <c r="C350" s="164"/>
      <c r="D350" s="164"/>
      <c r="E350" s="164"/>
      <c r="F350" s="164"/>
      <c r="M350" s="213"/>
      <c r="N350" s="84" t="s">
        <v>837</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6" x14ac:dyDescent="0.3">
      <c r="A351" s="166" t="s">
        <v>399</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6" x14ac:dyDescent="0.3">
      <c r="A352" s="166" t="s">
        <v>400</v>
      </c>
      <c r="B352" s="164"/>
      <c r="C352" s="164"/>
      <c r="D352" s="164"/>
      <c r="E352" s="164"/>
      <c r="F352" s="164"/>
      <c r="M352" s="256"/>
      <c r="N352" s="91" t="s">
        <v>838</v>
      </c>
      <c r="O352" s="74" t="s">
        <v>918</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6" x14ac:dyDescent="0.3">
      <c r="A353" s="166" t="s">
        <v>401</v>
      </c>
      <c r="B353" s="164"/>
      <c r="C353" s="164"/>
      <c r="D353" s="164"/>
      <c r="E353" s="164"/>
      <c r="F353" s="164"/>
      <c r="M353" s="192"/>
      <c r="N353" s="89" t="s">
        <v>839</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6" x14ac:dyDescent="0.3">
      <c r="A354" s="166" t="s">
        <v>402</v>
      </c>
      <c r="B354" s="164"/>
      <c r="C354" s="164"/>
      <c r="D354" s="164"/>
      <c r="E354" s="164"/>
      <c r="F354" s="164"/>
      <c r="M354" s="245"/>
      <c r="N354" s="84" t="s">
        <v>840</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6" x14ac:dyDescent="0.3">
      <c r="A355" s="166" t="s">
        <v>403</v>
      </c>
      <c r="B355" s="164"/>
      <c r="C355" s="164"/>
      <c r="D355" s="164"/>
      <c r="E355" s="164"/>
      <c r="F355" s="164"/>
      <c r="M355" s="245"/>
      <c r="N355" s="84" t="s">
        <v>841</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6" x14ac:dyDescent="0.3">
      <c r="A356" s="166" t="s">
        <v>404</v>
      </c>
      <c r="B356" s="164"/>
      <c r="C356" s="164"/>
      <c r="D356" s="164"/>
      <c r="E356" s="164"/>
      <c r="F356" s="164"/>
      <c r="M356" s="245"/>
      <c r="N356" s="84" t="s">
        <v>842</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6" x14ac:dyDescent="0.3">
      <c r="A357" s="166" t="s">
        <v>405</v>
      </c>
      <c r="B357" s="164"/>
      <c r="C357" s="164"/>
      <c r="D357" s="164"/>
      <c r="E357" s="164"/>
      <c r="F357" s="164"/>
      <c r="M357" s="245"/>
      <c r="N357" s="84" t="s">
        <v>843</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6" x14ac:dyDescent="0.3">
      <c r="A358" s="166" t="s">
        <v>406</v>
      </c>
      <c r="B358" s="164"/>
      <c r="C358" s="164"/>
      <c r="D358" s="164"/>
      <c r="E358" s="164"/>
      <c r="F358" s="164"/>
      <c r="M358" s="245"/>
      <c r="N358" s="84" t="s">
        <v>844</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6" x14ac:dyDescent="0.3">
      <c r="A359" s="166" t="s">
        <v>407</v>
      </c>
      <c r="B359" s="164"/>
      <c r="C359" s="164"/>
      <c r="D359" s="164"/>
      <c r="E359" s="164"/>
      <c r="F359" s="164"/>
      <c r="M359" s="245"/>
      <c r="N359" s="84" t="s">
        <v>845</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6" x14ac:dyDescent="0.3">
      <c r="A360" s="166" t="s">
        <v>408</v>
      </c>
      <c r="B360" s="164"/>
      <c r="C360" s="164"/>
      <c r="D360" s="164"/>
      <c r="E360" s="164"/>
      <c r="F360" s="164"/>
      <c r="M360" s="245"/>
      <c r="N360" s="84" t="s">
        <v>846</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6" x14ac:dyDescent="0.3">
      <c r="A361" s="166" t="s">
        <v>409</v>
      </c>
      <c r="B361" s="164"/>
      <c r="C361" s="164"/>
      <c r="D361" s="164"/>
      <c r="E361" s="164"/>
      <c r="F361" s="164"/>
      <c r="M361" s="245"/>
      <c r="N361" s="84" t="s">
        <v>847</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6" x14ac:dyDescent="0.3">
      <c r="A362" s="166" t="s">
        <v>410</v>
      </c>
      <c r="B362" s="164"/>
      <c r="C362" s="164"/>
      <c r="D362" s="164"/>
      <c r="E362" s="164"/>
      <c r="F362" s="164"/>
      <c r="M362" s="245"/>
      <c r="N362" s="84" t="s">
        <v>848</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6" x14ac:dyDescent="0.3">
      <c r="A363" s="166" t="s">
        <v>411</v>
      </c>
      <c r="B363" s="164"/>
      <c r="C363" s="164"/>
      <c r="D363" s="164"/>
      <c r="E363" s="164"/>
      <c r="F363" s="164"/>
      <c r="M363" s="245"/>
      <c r="N363" s="84" t="s">
        <v>849</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6" x14ac:dyDescent="0.3">
      <c r="A364" s="166" t="s">
        <v>412</v>
      </c>
      <c r="B364" s="164"/>
      <c r="C364" s="164"/>
      <c r="D364" s="164"/>
      <c r="E364" s="164"/>
      <c r="F364" s="164"/>
      <c r="M364" s="245"/>
      <c r="N364" s="92" t="s">
        <v>850</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6" x14ac:dyDescent="0.3">
      <c r="A365" s="166" t="s">
        <v>413</v>
      </c>
      <c r="B365" s="164"/>
      <c r="C365" s="164"/>
      <c r="D365" s="164"/>
      <c r="E365" s="164"/>
      <c r="F365" s="164"/>
      <c r="M365" s="245"/>
      <c r="N365" s="80" t="s">
        <v>851</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6" x14ac:dyDescent="0.3">
      <c r="A366" s="166" t="s">
        <v>414</v>
      </c>
      <c r="B366" s="164"/>
      <c r="C366" s="164"/>
      <c r="D366" s="164"/>
      <c r="E366" s="164"/>
      <c r="F366" s="164"/>
      <c r="M366" s="245"/>
      <c r="N366" s="78" t="s">
        <v>852</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3">
      <c r="A367" s="166" t="s">
        <v>415</v>
      </c>
      <c r="B367" s="164"/>
      <c r="C367" s="164"/>
      <c r="D367" s="164"/>
      <c r="E367" s="164"/>
      <c r="F367" s="164"/>
      <c r="M367" s="245"/>
      <c r="N367" s="78" t="s">
        <v>853</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6" x14ac:dyDescent="0.3">
      <c r="A368" s="166" t="s">
        <v>416</v>
      </c>
      <c r="B368" s="164"/>
      <c r="C368" s="164"/>
      <c r="D368" s="164"/>
      <c r="E368" s="164"/>
      <c r="F368" s="164"/>
      <c r="M368" s="245"/>
      <c r="N368" s="78" t="s">
        <v>854</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6" x14ac:dyDescent="0.3">
      <c r="A369" s="166" t="s">
        <v>417</v>
      </c>
      <c r="B369" s="164"/>
      <c r="C369" s="164"/>
      <c r="D369" s="164"/>
      <c r="E369" s="164"/>
      <c r="F369" s="164"/>
      <c r="M369" s="245"/>
      <c r="N369" s="78" t="s">
        <v>855</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6" x14ac:dyDescent="0.3">
      <c r="A370" s="166" t="s">
        <v>418</v>
      </c>
      <c r="B370" s="164"/>
      <c r="C370" s="164"/>
      <c r="D370" s="164"/>
      <c r="E370" s="164"/>
      <c r="F370" s="164"/>
      <c r="M370" s="245"/>
      <c r="N370" s="78" t="s">
        <v>856</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6" x14ac:dyDescent="0.3">
      <c r="A371" s="166" t="s">
        <v>419</v>
      </c>
      <c r="B371" s="164"/>
      <c r="C371" s="164"/>
      <c r="D371" s="164"/>
      <c r="E371" s="164"/>
      <c r="F371" s="164"/>
      <c r="M371" s="245"/>
      <c r="N371" s="78" t="s">
        <v>857</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6" x14ac:dyDescent="0.3">
      <c r="A372" s="166" t="s">
        <v>420</v>
      </c>
      <c r="B372" s="164"/>
      <c r="C372" s="164"/>
      <c r="D372" s="164"/>
      <c r="E372" s="164"/>
      <c r="F372" s="164"/>
      <c r="M372" s="245"/>
      <c r="N372" s="78" t="s">
        <v>858</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6" x14ac:dyDescent="0.3">
      <c r="A373" s="166" t="s">
        <v>421</v>
      </c>
      <c r="B373" s="164"/>
      <c r="C373" s="164"/>
      <c r="D373" s="164"/>
      <c r="E373" s="164"/>
      <c r="F373" s="164"/>
      <c r="M373" s="245"/>
      <c r="N373" s="78" t="s">
        <v>859</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6" x14ac:dyDescent="0.3">
      <c r="A374" s="166" t="s">
        <v>422</v>
      </c>
      <c r="B374" s="164"/>
      <c r="C374" s="164"/>
      <c r="D374" s="164"/>
      <c r="E374" s="164"/>
      <c r="F374" s="164"/>
      <c r="M374" s="245"/>
      <c r="N374" s="80" t="s">
        <v>860</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6" x14ac:dyDescent="0.3">
      <c r="A375" s="166" t="s">
        <v>423</v>
      </c>
      <c r="B375" s="164"/>
      <c r="C375" s="164"/>
      <c r="D375" s="164"/>
      <c r="E375" s="164"/>
      <c r="F375" s="164"/>
      <c r="M375" s="245"/>
      <c r="N375" s="78" t="s">
        <v>861</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6" x14ac:dyDescent="0.3">
      <c r="A376" s="166" t="s">
        <v>424</v>
      </c>
      <c r="B376" s="164"/>
      <c r="C376" s="164"/>
      <c r="D376" s="164"/>
      <c r="E376" s="164"/>
      <c r="F376" s="164"/>
      <c r="M376" s="245"/>
      <c r="N376" s="78" t="s">
        <v>862</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6" x14ac:dyDescent="0.3">
      <c r="A377" s="166" t="s">
        <v>425</v>
      </c>
      <c r="B377" s="164"/>
      <c r="C377" s="164"/>
      <c r="D377" s="164"/>
      <c r="E377" s="164"/>
      <c r="F377" s="164"/>
      <c r="M377" s="245"/>
      <c r="N377" s="78" t="s">
        <v>863</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6" x14ac:dyDescent="0.3">
      <c r="A378" s="166" t="s">
        <v>426</v>
      </c>
      <c r="B378" s="164"/>
      <c r="C378" s="164"/>
      <c r="D378" s="164"/>
      <c r="E378" s="164"/>
      <c r="F378" s="164"/>
      <c r="M378" s="245"/>
      <c r="N378" s="78" t="s">
        <v>864</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6" x14ac:dyDescent="0.3">
      <c r="A379" s="166" t="s">
        <v>427</v>
      </c>
      <c r="B379" s="164"/>
      <c r="C379" s="164"/>
      <c r="D379" s="164"/>
      <c r="E379" s="164"/>
      <c r="F379" s="164"/>
      <c r="M379" s="245"/>
      <c r="N379" s="78" t="s">
        <v>865</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6" x14ac:dyDescent="0.3">
      <c r="A380" s="166" t="s">
        <v>428</v>
      </c>
      <c r="B380" s="164"/>
      <c r="C380" s="164"/>
      <c r="D380" s="164"/>
      <c r="E380" s="164"/>
      <c r="F380" s="164"/>
      <c r="M380" s="245"/>
      <c r="N380" s="78" t="s">
        <v>866</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6" x14ac:dyDescent="0.3">
      <c r="A381" s="166" t="s">
        <v>429</v>
      </c>
      <c r="B381" s="164"/>
      <c r="C381" s="164"/>
      <c r="D381" s="164"/>
      <c r="E381" s="164"/>
      <c r="F381" s="164"/>
      <c r="M381" s="245"/>
      <c r="N381" s="78" t="s">
        <v>867</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6" x14ac:dyDescent="0.3">
      <c r="A382" s="166" t="s">
        <v>430</v>
      </c>
      <c r="B382" s="164"/>
      <c r="C382" s="164"/>
      <c r="D382" s="164"/>
      <c r="E382" s="164"/>
      <c r="F382" s="164"/>
      <c r="M382" s="245"/>
      <c r="N382" s="78" t="s">
        <v>868</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3">
      <c r="A383" s="166" t="s">
        <v>431</v>
      </c>
      <c r="B383" s="164"/>
      <c r="C383" s="164"/>
      <c r="D383" s="164"/>
      <c r="E383" s="164"/>
      <c r="F383" s="164"/>
      <c r="M383" s="245"/>
      <c r="N383" s="78" t="s">
        <v>869</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6" x14ac:dyDescent="0.3">
      <c r="A384" s="166" t="s">
        <v>432</v>
      </c>
      <c r="B384" s="164"/>
      <c r="C384" s="164"/>
      <c r="D384" s="164"/>
      <c r="E384" s="164"/>
      <c r="F384" s="164"/>
      <c r="M384" s="245"/>
      <c r="N384" s="88" t="s">
        <v>870</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6" x14ac:dyDescent="0.3">
      <c r="A385" s="166" t="s">
        <v>433</v>
      </c>
      <c r="B385" s="164"/>
      <c r="C385" s="164"/>
      <c r="D385" s="164"/>
      <c r="E385" s="164"/>
      <c r="F385" s="164"/>
      <c r="M385" s="245"/>
      <c r="N385" s="78" t="s">
        <v>871</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6" x14ac:dyDescent="0.3">
      <c r="A386" s="166" t="s">
        <v>434</v>
      </c>
      <c r="B386" s="164"/>
      <c r="C386" s="164"/>
      <c r="D386" s="164"/>
      <c r="E386" s="164"/>
      <c r="F386" s="164"/>
      <c r="M386" s="245"/>
      <c r="N386" s="84" t="s">
        <v>872</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6" x14ac:dyDescent="0.3">
      <c r="A387" s="166" t="s">
        <v>435</v>
      </c>
      <c r="B387" s="164"/>
      <c r="C387" s="164"/>
      <c r="D387" s="164"/>
      <c r="E387" s="164"/>
      <c r="F387" s="164"/>
      <c r="M387" s="245"/>
      <c r="N387" s="84" t="s">
        <v>873</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6" x14ac:dyDescent="0.3">
      <c r="A388" s="166" t="s">
        <v>436</v>
      </c>
      <c r="B388" s="164"/>
      <c r="C388" s="164"/>
      <c r="D388" s="164"/>
      <c r="E388" s="164"/>
      <c r="F388" s="164"/>
      <c r="M388" s="245"/>
      <c r="N388" s="84" t="s">
        <v>874</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6" x14ac:dyDescent="0.3">
      <c r="A389" s="166" t="s">
        <v>437</v>
      </c>
      <c r="B389" s="164"/>
      <c r="C389" s="164"/>
      <c r="D389" s="164"/>
      <c r="E389" s="164"/>
      <c r="F389" s="164"/>
      <c r="M389" s="245"/>
      <c r="N389" s="84" t="s">
        <v>875</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6" x14ac:dyDescent="0.3">
      <c r="A390" s="166" t="s">
        <v>438</v>
      </c>
      <c r="B390" s="164"/>
      <c r="C390" s="164"/>
      <c r="D390" s="164"/>
      <c r="E390" s="164"/>
      <c r="F390" s="164"/>
      <c r="M390" s="245"/>
      <c r="N390" s="84" t="s">
        <v>876</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6" x14ac:dyDescent="0.3">
      <c r="A391" s="166" t="s">
        <v>439</v>
      </c>
      <c r="B391" s="164"/>
      <c r="C391" s="164"/>
      <c r="D391" s="164"/>
      <c r="E391" s="164"/>
      <c r="F391" s="164"/>
      <c r="M391" s="245"/>
      <c r="N391" s="84" t="s">
        <v>877</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6" x14ac:dyDescent="0.3">
      <c r="A392" s="166" t="s">
        <v>440</v>
      </c>
      <c r="B392" s="164"/>
      <c r="C392" s="164"/>
      <c r="D392" s="164"/>
      <c r="E392" s="164"/>
      <c r="F392" s="164"/>
      <c r="M392" s="245"/>
      <c r="N392" s="84" t="s">
        <v>878</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6" x14ac:dyDescent="0.3">
      <c r="A393" s="166" t="s">
        <v>441</v>
      </c>
      <c r="B393" s="164"/>
      <c r="C393" s="164"/>
      <c r="D393" s="164"/>
      <c r="E393" s="164"/>
      <c r="F393" s="164"/>
      <c r="M393" s="245"/>
      <c r="N393" s="84" t="s">
        <v>879</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6" x14ac:dyDescent="0.3">
      <c r="A394" s="166" t="s">
        <v>442</v>
      </c>
      <c r="B394" s="164"/>
      <c r="C394" s="164"/>
      <c r="D394" s="164"/>
      <c r="E394" s="164"/>
      <c r="F394" s="164"/>
      <c r="M394" s="245"/>
      <c r="N394" s="84" t="s">
        <v>880</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6" x14ac:dyDescent="0.3">
      <c r="A395" s="166" t="s">
        <v>443</v>
      </c>
      <c r="B395" s="164"/>
      <c r="C395" s="164"/>
      <c r="D395" s="164"/>
      <c r="E395" s="164"/>
      <c r="F395" s="164"/>
      <c r="M395" s="245"/>
      <c r="N395" s="84" t="s">
        <v>881</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6" x14ac:dyDescent="0.3">
      <c r="A396" s="166" t="s">
        <v>444</v>
      </c>
      <c r="B396" s="164"/>
      <c r="C396" s="164"/>
      <c r="D396" s="164"/>
      <c r="E396" s="164"/>
      <c r="F396" s="164"/>
      <c r="M396" s="245"/>
      <c r="N396" s="84" t="s">
        <v>882</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6" x14ac:dyDescent="0.3">
      <c r="A397" s="166" t="s">
        <v>445</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6" x14ac:dyDescent="0.3">
      <c r="A398" s="166" t="s">
        <v>446</v>
      </c>
      <c r="B398" s="164"/>
      <c r="C398" s="164"/>
      <c r="D398" s="164"/>
      <c r="E398" s="164"/>
      <c r="F398" s="164"/>
      <c r="M398" s="178"/>
      <c r="N398" s="79" t="s">
        <v>883</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6" x14ac:dyDescent="0.25">
      <c r="A399" s="166" t="s">
        <v>447</v>
      </c>
      <c r="B399" s="164"/>
      <c r="C399" s="164"/>
      <c r="D399" s="164"/>
      <c r="E399" s="164"/>
      <c r="F399" s="164"/>
      <c r="N399" s="92" t="s">
        <v>884</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6" x14ac:dyDescent="0.25">
      <c r="A400" s="166" t="s">
        <v>448</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6" x14ac:dyDescent="0.3">
      <c r="A401" s="166" t="s">
        <v>449</v>
      </c>
      <c r="B401" s="164"/>
      <c r="C401" s="164"/>
      <c r="D401" s="164"/>
      <c r="E401" s="164"/>
      <c r="F401" s="164"/>
      <c r="N401" s="74" t="s">
        <v>885</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600000000000001" x14ac:dyDescent="0.3">
      <c r="A402" s="166" t="s">
        <v>450</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6" x14ac:dyDescent="0.3">
      <c r="A403" s="166" t="s">
        <v>451</v>
      </c>
      <c r="B403" s="164"/>
      <c r="C403" s="164"/>
      <c r="D403" s="164"/>
      <c r="E403" s="164"/>
      <c r="F403" s="164"/>
      <c r="M403" s="177"/>
      <c r="N403" s="74" t="s">
        <v>886</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6" x14ac:dyDescent="0.25">
      <c r="A404" s="166" t="s">
        <v>452</v>
      </c>
      <c r="B404" s="164"/>
      <c r="C404" s="164"/>
      <c r="D404" s="164"/>
      <c r="E404" s="164"/>
      <c r="F404" s="164"/>
      <c r="M404" s="191"/>
      <c r="N404" s="79" t="s">
        <v>887</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6" x14ac:dyDescent="0.3">
      <c r="A405" s="166" t="s">
        <v>453</v>
      </c>
      <c r="B405" s="164"/>
      <c r="C405" s="164"/>
      <c r="D405" s="164"/>
      <c r="E405" s="164"/>
      <c r="F405" s="164"/>
      <c r="M405" s="260"/>
      <c r="N405" s="78" t="s">
        <v>888</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6" x14ac:dyDescent="0.25">
      <c r="A406" s="166" t="s">
        <v>454</v>
      </c>
      <c r="B406" s="164"/>
      <c r="C406" s="164"/>
      <c r="D406" s="164"/>
      <c r="E406" s="164"/>
      <c r="F406" s="164"/>
      <c r="M406" s="191"/>
      <c r="N406" s="86" t="s">
        <v>889</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6" x14ac:dyDescent="0.3">
      <c r="A407" s="166" t="s">
        <v>455</v>
      </c>
      <c r="B407" s="164"/>
      <c r="C407" s="164"/>
      <c r="D407" s="164"/>
      <c r="E407" s="164"/>
      <c r="F407" s="164"/>
      <c r="M407" s="260"/>
      <c r="N407" s="78" t="s">
        <v>890</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6" x14ac:dyDescent="0.25">
      <c r="A408" s="166" t="s">
        <v>456</v>
      </c>
      <c r="B408" s="164"/>
      <c r="C408" s="164"/>
      <c r="D408" s="164"/>
      <c r="E408" s="164"/>
      <c r="F408" s="164"/>
      <c r="M408" s="191"/>
      <c r="N408" s="86" t="s">
        <v>891</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6" x14ac:dyDescent="0.3">
      <c r="A409" s="166" t="s">
        <v>457</v>
      </c>
      <c r="B409" s="164"/>
      <c r="C409" s="164"/>
      <c r="D409" s="164"/>
      <c r="E409" s="164"/>
      <c r="F409" s="164"/>
      <c r="M409" s="260"/>
      <c r="N409" s="78" t="s">
        <v>892</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6" x14ac:dyDescent="0.3">
      <c r="A410" s="166" t="s">
        <v>458</v>
      </c>
      <c r="B410" s="164"/>
      <c r="C410" s="164"/>
      <c r="D410" s="164"/>
      <c r="E410" s="164"/>
      <c r="F410" s="164"/>
      <c r="M410" s="260"/>
      <c r="N410" s="78" t="s">
        <v>893</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6" x14ac:dyDescent="0.3">
      <c r="A411" s="166" t="s">
        <v>459</v>
      </c>
      <c r="B411" s="164"/>
      <c r="C411" s="164"/>
      <c r="D411" s="164"/>
      <c r="E411" s="164"/>
      <c r="F411" s="164"/>
      <c r="M411" s="260"/>
      <c r="N411" s="78" t="s">
        <v>894</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6" x14ac:dyDescent="0.3">
      <c r="A412" s="166" t="s">
        <v>460</v>
      </c>
      <c r="B412" s="164"/>
      <c r="C412" s="164"/>
      <c r="D412" s="164"/>
      <c r="E412" s="164"/>
      <c r="F412" s="164"/>
      <c r="M412" s="260"/>
      <c r="N412" s="78" t="s">
        <v>895</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6" x14ac:dyDescent="0.3">
      <c r="A413" s="166" t="s">
        <v>461</v>
      </c>
      <c r="B413" s="164"/>
      <c r="C413" s="164"/>
      <c r="D413" s="164"/>
      <c r="E413" s="164"/>
      <c r="F413" s="164"/>
      <c r="M413" s="178"/>
      <c r="N413" s="78" t="s">
        <v>896</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6" x14ac:dyDescent="0.3">
      <c r="A414" s="166" t="s">
        <v>462</v>
      </c>
      <c r="B414" s="164"/>
      <c r="C414" s="164"/>
      <c r="D414" s="164"/>
      <c r="E414" s="164"/>
      <c r="F414" s="164"/>
      <c r="M414" s="178"/>
      <c r="N414" s="78" t="s">
        <v>897</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6" x14ac:dyDescent="0.3">
      <c r="A415" s="166" t="s">
        <v>463</v>
      </c>
      <c r="B415" s="164"/>
      <c r="C415" s="164"/>
      <c r="D415" s="164"/>
      <c r="E415" s="164"/>
      <c r="F415" s="164"/>
      <c r="N415" s="78" t="s">
        <v>898</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6" x14ac:dyDescent="0.3">
      <c r="A416" s="166" t="s">
        <v>464</v>
      </c>
      <c r="B416" s="164"/>
      <c r="C416" s="164"/>
      <c r="D416" s="164"/>
      <c r="E416" s="164"/>
      <c r="F416" s="164"/>
      <c r="N416" s="74" t="s">
        <v>899</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6" x14ac:dyDescent="0.3">
      <c r="A417" s="166" t="s">
        <v>465</v>
      </c>
      <c r="B417" s="164"/>
      <c r="C417" s="164"/>
      <c r="D417" s="164"/>
      <c r="E417" s="164"/>
      <c r="F417" s="164"/>
      <c r="N417" s="78" t="s">
        <v>888</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6" x14ac:dyDescent="0.3">
      <c r="A418" s="166" t="s">
        <v>466</v>
      </c>
      <c r="B418" s="164"/>
      <c r="C418" s="164"/>
      <c r="D418" s="164"/>
      <c r="E418" s="164"/>
      <c r="F418" s="164"/>
      <c r="N418" s="74" t="s">
        <v>900</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6" x14ac:dyDescent="0.3">
      <c r="A419" s="166" t="s">
        <v>467</v>
      </c>
      <c r="B419" s="164"/>
      <c r="C419" s="164"/>
      <c r="D419" s="164"/>
      <c r="E419" s="164"/>
      <c r="F419" s="164"/>
      <c r="N419" s="78" t="s">
        <v>901</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6" x14ac:dyDescent="0.3">
      <c r="A420" s="166" t="s">
        <v>468</v>
      </c>
      <c r="B420" s="164"/>
      <c r="C420" s="164"/>
      <c r="D420" s="164"/>
      <c r="E420" s="164"/>
      <c r="F420" s="164"/>
      <c r="N420" s="78" t="s">
        <v>902</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6" x14ac:dyDescent="0.3">
      <c r="A421" s="166" t="s">
        <v>469</v>
      </c>
      <c r="B421" s="164"/>
      <c r="C421" s="164"/>
      <c r="D421" s="164"/>
      <c r="E421" s="164"/>
      <c r="F421" s="164"/>
      <c r="N421" s="78" t="s">
        <v>903</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5">
      <c r="A422" s="166" t="s">
        <v>470</v>
      </c>
      <c r="B422" s="164"/>
      <c r="C422" s="164"/>
      <c r="D422" s="164"/>
      <c r="E422" s="164"/>
      <c r="F422" s="164"/>
      <c r="N422" s="76" t="s">
        <v>904</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6" x14ac:dyDescent="0.3">
      <c r="A423" s="166" t="s">
        <v>471</v>
      </c>
      <c r="B423" s="164"/>
      <c r="C423" s="164"/>
      <c r="D423" s="164"/>
      <c r="E423" s="164"/>
      <c r="F423" s="164"/>
      <c r="N423" s="78" t="s">
        <v>905</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6" x14ac:dyDescent="0.3">
      <c r="A424" s="166" t="s">
        <v>472</v>
      </c>
      <c r="B424" s="164"/>
      <c r="C424" s="164"/>
      <c r="D424" s="164"/>
      <c r="E424" s="164"/>
      <c r="F424" s="164"/>
      <c r="N424" s="78" t="s">
        <v>906</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6" x14ac:dyDescent="0.3">
      <c r="A425" s="166" t="s">
        <v>473</v>
      </c>
      <c r="B425" s="164"/>
      <c r="C425" s="164"/>
      <c r="D425" s="164"/>
      <c r="E425" s="164"/>
      <c r="F425" s="164"/>
      <c r="N425" s="78" t="s">
        <v>907</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6" x14ac:dyDescent="0.3">
      <c r="A426" s="166" t="s">
        <v>474</v>
      </c>
      <c r="B426" s="164"/>
      <c r="C426" s="164"/>
      <c r="D426" s="164"/>
      <c r="E426" s="164"/>
      <c r="F426" s="164"/>
      <c r="N426" s="86" t="s">
        <v>908</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6" x14ac:dyDescent="0.3">
      <c r="A427" s="166" t="s">
        <v>475</v>
      </c>
      <c r="B427" s="164"/>
      <c r="C427" s="164"/>
      <c r="D427" s="164"/>
      <c r="E427" s="164"/>
      <c r="F427" s="164"/>
      <c r="N427" s="78" t="s">
        <v>888</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6" x14ac:dyDescent="0.3">
      <c r="A428" s="166" t="s">
        <v>476</v>
      </c>
      <c r="B428" s="164"/>
      <c r="C428" s="164"/>
      <c r="D428" s="164"/>
      <c r="E428" s="164"/>
      <c r="F428" s="164"/>
      <c r="N428" s="80" t="s">
        <v>909</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6" x14ac:dyDescent="0.3">
      <c r="A429" s="166" t="s">
        <v>477</v>
      </c>
      <c r="B429" s="164"/>
      <c r="C429" s="164"/>
      <c r="D429" s="164"/>
      <c r="E429" s="164"/>
      <c r="F429" s="164"/>
      <c r="N429" s="78" t="s">
        <v>910</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6" x14ac:dyDescent="0.3">
      <c r="A430" s="166" t="s">
        <v>478</v>
      </c>
      <c r="B430" s="164"/>
      <c r="C430" s="164"/>
      <c r="D430" s="164"/>
      <c r="E430" s="164"/>
      <c r="F430" s="164"/>
      <c r="N430" s="78" t="s">
        <v>911</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6" x14ac:dyDescent="0.3">
      <c r="A431" s="166" t="s">
        <v>479</v>
      </c>
      <c r="B431" s="164"/>
      <c r="C431" s="164"/>
      <c r="D431" s="164"/>
      <c r="E431" s="164"/>
      <c r="F431" s="164"/>
      <c r="N431" s="78" t="s">
        <v>912</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6" x14ac:dyDescent="0.3">
      <c r="A432" s="166" t="s">
        <v>480</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6" x14ac:dyDescent="0.3">
      <c r="A433" s="166" t="s">
        <v>481</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6" x14ac:dyDescent="0.3">
      <c r="A434" s="166" t="s">
        <v>482</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6" x14ac:dyDescent="0.3">
      <c r="A435" s="166" t="s">
        <v>483</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6" x14ac:dyDescent="0.3">
      <c r="A436" s="166" t="s">
        <v>484</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6" x14ac:dyDescent="0.3">
      <c r="A437" s="166" t="s">
        <v>485</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6" x14ac:dyDescent="0.3">
      <c r="A438" s="166" t="s">
        <v>486</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6" x14ac:dyDescent="0.3">
      <c r="A439" s="166" t="s">
        <v>487</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6" x14ac:dyDescent="0.3">
      <c r="A440" s="166" t="s">
        <v>488</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6" x14ac:dyDescent="0.3">
      <c r="A441" s="166" t="s">
        <v>489</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6" x14ac:dyDescent="0.3">
      <c r="A442" s="166" t="s">
        <v>490</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6" x14ac:dyDescent="0.3">
      <c r="A443" s="166" t="s">
        <v>491</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6" x14ac:dyDescent="0.3">
      <c r="A444" s="166" t="s">
        <v>492</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3">
      <c r="A445" s="166" t="s">
        <v>493</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6" x14ac:dyDescent="0.3">
      <c r="A446" s="166" t="s">
        <v>494</v>
      </c>
      <c r="B446" s="164"/>
      <c r="C446" s="164"/>
      <c r="D446" s="164"/>
      <c r="E446" s="164"/>
      <c r="F446" s="164"/>
      <c r="N446" s="266"/>
      <c r="O446" s="266"/>
      <c r="X446" s="100"/>
      <c r="Y446" s="100"/>
      <c r="Z446" s="100"/>
      <c r="AA446" s="100"/>
    </row>
    <row r="447" spans="1:44" ht="15.6" x14ac:dyDescent="0.3">
      <c r="A447" s="166" t="s">
        <v>495</v>
      </c>
      <c r="B447" s="164"/>
      <c r="C447" s="164"/>
      <c r="D447" s="164"/>
      <c r="E447" s="164"/>
      <c r="F447" s="164"/>
      <c r="N447" s="266"/>
      <c r="O447" s="266"/>
      <c r="X447" s="100"/>
      <c r="Y447" s="100"/>
      <c r="Z447" s="100"/>
      <c r="AA447" s="100"/>
    </row>
    <row r="448" spans="1:44" ht="15.6" x14ac:dyDescent="0.3">
      <c r="A448" s="166" t="s">
        <v>496</v>
      </c>
      <c r="B448" s="164"/>
      <c r="C448" s="164"/>
      <c r="D448" s="164"/>
      <c r="E448" s="164"/>
      <c r="F448" s="164"/>
      <c r="N448" s="266"/>
      <c r="O448" s="266"/>
      <c r="X448" s="100"/>
      <c r="Y448" s="100"/>
      <c r="Z448" s="100"/>
      <c r="AA448" s="100"/>
    </row>
    <row r="449" spans="1:27" ht="15.6" x14ac:dyDescent="0.3">
      <c r="A449" s="166" t="s">
        <v>497</v>
      </c>
      <c r="B449" s="164"/>
      <c r="C449" s="164"/>
      <c r="D449" s="164"/>
      <c r="E449" s="164"/>
      <c r="F449" s="164"/>
      <c r="N449" s="266"/>
      <c r="O449" s="266"/>
      <c r="X449" s="100"/>
      <c r="Y449" s="100"/>
      <c r="Z449" s="100"/>
      <c r="AA449" s="100"/>
    </row>
    <row r="450" spans="1:27" ht="15.6" x14ac:dyDescent="0.3">
      <c r="A450" s="166" t="s">
        <v>498</v>
      </c>
      <c r="B450" s="164"/>
      <c r="C450" s="164"/>
      <c r="D450" s="164"/>
      <c r="E450" s="164"/>
      <c r="F450" s="164"/>
      <c r="N450" s="266"/>
      <c r="O450" s="266"/>
      <c r="X450" s="100"/>
      <c r="Y450" s="100"/>
      <c r="Z450" s="100"/>
      <c r="AA450" s="100"/>
    </row>
    <row r="451" spans="1:27" ht="15.6" x14ac:dyDescent="0.3">
      <c r="A451" s="166" t="s">
        <v>499</v>
      </c>
      <c r="B451" s="164"/>
      <c r="C451" s="164"/>
      <c r="D451" s="164"/>
      <c r="E451" s="164"/>
      <c r="F451" s="164"/>
      <c r="N451" s="266"/>
      <c r="O451" s="266"/>
      <c r="X451" s="100"/>
      <c r="Y451" s="100"/>
      <c r="Z451" s="100"/>
      <c r="AA451" s="100"/>
    </row>
    <row r="452" spans="1:27" ht="15.6" x14ac:dyDescent="0.3">
      <c r="A452" s="166" t="s">
        <v>500</v>
      </c>
      <c r="B452" s="164"/>
      <c r="C452" s="164"/>
      <c r="D452" s="164"/>
      <c r="E452" s="164"/>
      <c r="F452" s="164"/>
      <c r="N452" s="266"/>
      <c r="O452" s="266"/>
      <c r="X452" s="100"/>
      <c r="Y452" s="100"/>
      <c r="Z452" s="100"/>
      <c r="AA452" s="100"/>
    </row>
    <row r="453" spans="1:27" ht="15.6" x14ac:dyDescent="0.3">
      <c r="A453" s="166" t="s">
        <v>501</v>
      </c>
      <c r="B453" s="164"/>
      <c r="C453" s="164"/>
      <c r="D453" s="164"/>
      <c r="E453" s="164"/>
      <c r="F453" s="164"/>
      <c r="N453" s="266"/>
      <c r="O453" s="266"/>
      <c r="X453" s="100"/>
      <c r="Y453" s="100"/>
      <c r="Z453" s="100"/>
      <c r="AA453" s="100"/>
    </row>
    <row r="454" spans="1:27" ht="15.6" x14ac:dyDescent="0.3">
      <c r="A454" s="166" t="s">
        <v>502</v>
      </c>
      <c r="B454" s="164"/>
      <c r="C454" s="164"/>
      <c r="D454" s="164"/>
      <c r="E454" s="164"/>
      <c r="F454" s="164"/>
      <c r="N454" s="266"/>
      <c r="O454" s="266"/>
      <c r="X454" s="100"/>
      <c r="Y454" s="100"/>
      <c r="Z454" s="100"/>
      <c r="AA454" s="100"/>
    </row>
    <row r="455" spans="1:27" ht="15.6" x14ac:dyDescent="0.3">
      <c r="A455" s="166" t="s">
        <v>503</v>
      </c>
      <c r="B455" s="164"/>
      <c r="C455" s="164"/>
      <c r="D455" s="164"/>
      <c r="E455" s="164"/>
      <c r="F455" s="164"/>
      <c r="N455" s="266"/>
      <c r="O455" s="266"/>
      <c r="X455" s="100"/>
      <c r="Y455" s="100"/>
      <c r="Z455" s="100"/>
      <c r="AA455" s="100"/>
    </row>
    <row r="456" spans="1:27" x14ac:dyDescent="0.25">
      <c r="A456" s="166" t="s">
        <v>504</v>
      </c>
      <c r="B456" s="164"/>
      <c r="C456" s="164"/>
      <c r="D456" s="164"/>
      <c r="E456" s="164"/>
      <c r="F456" s="164"/>
    </row>
    <row r="457" spans="1:27" x14ac:dyDescent="0.25">
      <c r="A457" s="166" t="s">
        <v>505</v>
      </c>
      <c r="B457" s="164"/>
      <c r="C457" s="164"/>
      <c r="D457" s="164"/>
      <c r="E457" s="164"/>
      <c r="F457" s="164"/>
    </row>
    <row r="458" spans="1:27" x14ac:dyDescent="0.25">
      <c r="A458" s="166" t="s">
        <v>506</v>
      </c>
      <c r="B458" s="164"/>
      <c r="C458" s="164"/>
      <c r="D458" s="164"/>
      <c r="E458" s="164"/>
      <c r="F458" s="164"/>
    </row>
    <row r="459" spans="1:27" x14ac:dyDescent="0.25">
      <c r="A459" s="166" t="s">
        <v>507</v>
      </c>
      <c r="B459" s="164"/>
      <c r="C459" s="164"/>
      <c r="D459" s="164"/>
      <c r="E459" s="164"/>
      <c r="F459" s="164"/>
    </row>
    <row r="460" spans="1:27" x14ac:dyDescent="0.25">
      <c r="A460" s="166" t="s">
        <v>508</v>
      </c>
      <c r="B460" s="164"/>
      <c r="C460" s="164"/>
      <c r="D460" s="164"/>
      <c r="E460" s="164"/>
      <c r="F460" s="164"/>
    </row>
    <row r="461" spans="1:27" x14ac:dyDescent="0.25">
      <c r="A461" s="166" t="s">
        <v>509</v>
      </c>
      <c r="B461" s="164"/>
      <c r="C461" s="164"/>
      <c r="D461" s="164"/>
      <c r="E461" s="164"/>
      <c r="F461" s="164"/>
    </row>
    <row r="462" spans="1:27" x14ac:dyDescent="0.25">
      <c r="A462" s="166" t="s">
        <v>510</v>
      </c>
      <c r="B462" s="164"/>
      <c r="C462" s="164"/>
      <c r="D462" s="164"/>
      <c r="E462" s="164"/>
      <c r="F462" s="164"/>
    </row>
    <row r="463" spans="1:27" x14ac:dyDescent="0.25">
      <c r="A463" s="166" t="s">
        <v>511</v>
      </c>
      <c r="B463" s="164"/>
      <c r="C463" s="164"/>
      <c r="D463" s="164"/>
      <c r="E463" s="164"/>
      <c r="F463" s="164"/>
    </row>
    <row r="464" spans="1:27" x14ac:dyDescent="0.25">
      <c r="A464" s="166" t="s">
        <v>512</v>
      </c>
      <c r="B464" s="164"/>
      <c r="C464" s="164"/>
      <c r="D464" s="164"/>
      <c r="E464" s="164"/>
      <c r="F464" s="164"/>
    </row>
    <row r="465" spans="1:6" x14ac:dyDescent="0.25">
      <c r="A465" s="166" t="s">
        <v>513</v>
      </c>
      <c r="B465" s="164"/>
      <c r="C465" s="164"/>
      <c r="D465" s="164"/>
      <c r="E465" s="164"/>
      <c r="F465" s="164"/>
    </row>
    <row r="466" spans="1:6" x14ac:dyDescent="0.25">
      <c r="A466" s="166" t="s">
        <v>514</v>
      </c>
      <c r="B466" s="164"/>
      <c r="C466" s="164"/>
      <c r="D466" s="164"/>
      <c r="E466" s="164"/>
      <c r="F466" s="164"/>
    </row>
    <row r="467" spans="1:6" x14ac:dyDescent="0.25">
      <c r="B467" s="164"/>
      <c r="C467" s="164"/>
      <c r="D467" s="164"/>
      <c r="E467" s="164"/>
      <c r="F467" s="164"/>
    </row>
    <row r="468" spans="1:6" x14ac:dyDescent="0.25">
      <c r="B468" s="164"/>
      <c r="C468" s="164"/>
      <c r="D468" s="164"/>
      <c r="E468" s="164"/>
      <c r="F468" s="164"/>
    </row>
    <row r="469" spans="1:6" x14ac:dyDescent="0.25">
      <c r="B469" s="164"/>
      <c r="C469" s="164"/>
      <c r="D469" s="164"/>
      <c r="E469" s="164"/>
      <c r="F469" s="164"/>
    </row>
    <row r="470" spans="1:6" x14ac:dyDescent="0.25">
      <c r="B470" s="164"/>
      <c r="C470" s="164"/>
      <c r="D470" s="164"/>
      <c r="E470" s="164"/>
      <c r="F470" s="164"/>
    </row>
    <row r="471" spans="1:6" x14ac:dyDescent="0.25">
      <c r="B471" s="164"/>
      <c r="C471" s="164"/>
      <c r="D471" s="164"/>
      <c r="E471" s="164"/>
      <c r="F471" s="164"/>
    </row>
    <row r="472" spans="1:6" x14ac:dyDescent="0.25">
      <c r="B472" s="164"/>
      <c r="C472" s="164"/>
      <c r="D472" s="164"/>
      <c r="E472" s="164"/>
      <c r="F472" s="164"/>
    </row>
    <row r="473" spans="1:6" x14ac:dyDescent="0.25">
      <c r="B473" s="164"/>
      <c r="C473" s="164"/>
      <c r="D473" s="164"/>
      <c r="E473" s="164"/>
      <c r="F473" s="164"/>
    </row>
    <row r="474" spans="1:6" x14ac:dyDescent="0.25">
      <c r="B474" s="164"/>
      <c r="C474" s="164"/>
      <c r="D474" s="164"/>
      <c r="E474" s="164"/>
      <c r="F474" s="164"/>
    </row>
    <row r="475" spans="1:6" x14ac:dyDescent="0.25">
      <c r="B475" s="164"/>
      <c r="C475" s="164"/>
      <c r="D475" s="164"/>
      <c r="E475" s="164"/>
      <c r="F475" s="164"/>
    </row>
    <row r="476" spans="1:6" x14ac:dyDescent="0.25">
      <c r="B476" s="164"/>
      <c r="C476" s="164"/>
      <c r="D476" s="164"/>
      <c r="E476" s="164"/>
      <c r="F476" s="164"/>
    </row>
    <row r="477" spans="1:6" x14ac:dyDescent="0.25">
      <c r="B477" s="164"/>
      <c r="C477" s="164"/>
      <c r="D477" s="164"/>
      <c r="E477" s="164"/>
      <c r="F477" s="164"/>
    </row>
    <row r="478" spans="1:6" x14ac:dyDescent="0.25">
      <c r="B478" s="164"/>
      <c r="C478" s="164"/>
      <c r="D478" s="164"/>
      <c r="E478" s="164"/>
      <c r="F478" s="164"/>
    </row>
    <row r="479" spans="1:6" x14ac:dyDescent="0.25">
      <c r="B479" s="164"/>
      <c r="C479" s="164"/>
      <c r="D479" s="164"/>
      <c r="E479" s="164"/>
      <c r="F479" s="164"/>
    </row>
    <row r="480" spans="1:6" x14ac:dyDescent="0.25">
      <c r="B480" s="164"/>
      <c r="C480" s="164"/>
      <c r="D480" s="164"/>
      <c r="E480" s="164"/>
      <c r="F480" s="164"/>
    </row>
    <row r="481" spans="2:6" x14ac:dyDescent="0.25">
      <c r="B481" s="164"/>
      <c r="C481" s="164"/>
      <c r="D481" s="164"/>
      <c r="E481" s="164"/>
      <c r="F481" s="164"/>
    </row>
    <row r="482" spans="2:6" x14ac:dyDescent="0.25">
      <c r="B482" s="164"/>
      <c r="C482" s="164"/>
      <c r="D482" s="164"/>
      <c r="E482" s="164"/>
      <c r="F482" s="164"/>
    </row>
    <row r="483" spans="2:6" x14ac:dyDescent="0.25">
      <c r="B483" s="164"/>
      <c r="C483" s="164"/>
      <c r="D483" s="164"/>
      <c r="E483" s="164"/>
      <c r="F483" s="164"/>
    </row>
    <row r="484" spans="2:6" x14ac:dyDescent="0.25">
      <c r="B484" s="164"/>
      <c r="C484" s="164"/>
      <c r="D484" s="164"/>
      <c r="E484" s="164"/>
      <c r="F484" s="164"/>
    </row>
    <row r="485" spans="2:6" x14ac:dyDescent="0.25">
      <c r="B485" s="164"/>
      <c r="C485" s="164"/>
      <c r="D485" s="164"/>
      <c r="E485" s="164"/>
      <c r="F485" s="164"/>
    </row>
    <row r="486" spans="2:6" x14ac:dyDescent="0.25">
      <c r="B486" s="164"/>
      <c r="C486" s="164"/>
      <c r="D486" s="164"/>
      <c r="E486" s="164"/>
      <c r="F486" s="164"/>
    </row>
    <row r="487" spans="2:6" x14ac:dyDescent="0.25">
      <c r="B487" s="164"/>
      <c r="C487" s="164"/>
      <c r="D487" s="164"/>
      <c r="E487" s="164"/>
      <c r="F487" s="164"/>
    </row>
    <row r="488" spans="2:6" x14ac:dyDescent="0.25">
      <c r="B488" s="164"/>
      <c r="C488" s="164"/>
      <c r="D488" s="164"/>
      <c r="E488" s="164"/>
      <c r="F488" s="164"/>
    </row>
    <row r="489" spans="2:6" x14ac:dyDescent="0.25">
      <c r="B489" s="164"/>
      <c r="C489" s="164"/>
      <c r="D489" s="164"/>
      <c r="E489" s="164"/>
      <c r="F489" s="164"/>
    </row>
    <row r="490" spans="2:6" x14ac:dyDescent="0.25">
      <c r="B490" s="164"/>
      <c r="C490" s="164"/>
      <c r="D490" s="164"/>
      <c r="E490" s="164"/>
      <c r="F490" s="164"/>
    </row>
    <row r="491" spans="2:6" x14ac:dyDescent="0.25">
      <c r="B491" s="164"/>
      <c r="C491" s="164"/>
      <c r="D491" s="164"/>
      <c r="E491" s="164"/>
      <c r="F491" s="164"/>
    </row>
    <row r="492" spans="2:6" x14ac:dyDescent="0.25">
      <c r="B492" s="164"/>
      <c r="C492" s="164"/>
      <c r="D492" s="164"/>
      <c r="E492" s="164"/>
      <c r="F492" s="164"/>
    </row>
    <row r="493" spans="2:6" x14ac:dyDescent="0.25">
      <c r="B493" s="164"/>
      <c r="C493" s="164"/>
      <c r="D493" s="164"/>
      <c r="E493" s="164"/>
      <c r="F493" s="164"/>
    </row>
    <row r="494" spans="2:6" x14ac:dyDescent="0.25">
      <c r="B494" s="164"/>
      <c r="C494" s="164"/>
      <c r="D494" s="164"/>
      <c r="E494" s="164"/>
      <c r="F494" s="164"/>
    </row>
    <row r="495" spans="2:6" x14ac:dyDescent="0.25">
      <c r="B495" s="164"/>
      <c r="C495" s="164"/>
      <c r="D495" s="164"/>
      <c r="E495" s="164"/>
      <c r="F495" s="164"/>
    </row>
    <row r="496" spans="2:6" x14ac:dyDescent="0.25">
      <c r="B496" s="164"/>
      <c r="C496" s="164"/>
      <c r="D496" s="164"/>
      <c r="E496" s="164"/>
      <c r="F496" s="164"/>
    </row>
    <row r="497" spans="2:6" x14ac:dyDescent="0.25">
      <c r="B497" s="164"/>
      <c r="C497" s="164"/>
      <c r="D497" s="164"/>
      <c r="E497" s="164"/>
      <c r="F497" s="164"/>
    </row>
    <row r="498" spans="2:6" x14ac:dyDescent="0.25">
      <c r="B498" s="164"/>
      <c r="C498" s="164"/>
      <c r="D498" s="164"/>
      <c r="E498" s="164"/>
      <c r="F498" s="164"/>
    </row>
    <row r="499" spans="2:6" x14ac:dyDescent="0.25">
      <c r="B499" s="164"/>
      <c r="C499" s="164"/>
      <c r="D499" s="164"/>
      <c r="E499" s="164"/>
      <c r="F499" s="164"/>
    </row>
    <row r="500" spans="2:6" x14ac:dyDescent="0.25">
      <c r="B500" s="164"/>
      <c r="C500" s="164"/>
      <c r="D500" s="164"/>
      <c r="E500" s="164"/>
      <c r="F500" s="164"/>
    </row>
    <row r="501" spans="2:6" x14ac:dyDescent="0.25">
      <c r="B501" s="164"/>
      <c r="C501" s="164"/>
      <c r="D501" s="164"/>
      <c r="E501" s="164"/>
      <c r="F501" s="164"/>
    </row>
    <row r="502" spans="2:6" x14ac:dyDescent="0.25">
      <c r="B502" s="164"/>
      <c r="C502" s="164"/>
      <c r="D502" s="164"/>
      <c r="E502" s="164"/>
      <c r="F502" s="164"/>
    </row>
    <row r="503" spans="2:6" x14ac:dyDescent="0.25">
      <c r="B503" s="164"/>
      <c r="C503" s="164"/>
      <c r="D503" s="164"/>
      <c r="E503" s="164"/>
      <c r="F503" s="164"/>
    </row>
    <row r="504" spans="2:6" x14ac:dyDescent="0.25">
      <c r="B504" s="164"/>
      <c r="C504" s="164"/>
      <c r="D504" s="164"/>
      <c r="E504" s="164"/>
      <c r="F504" s="164"/>
    </row>
    <row r="505" spans="2:6" x14ac:dyDescent="0.25">
      <c r="B505" s="164"/>
      <c r="C505" s="164"/>
      <c r="D505" s="164"/>
      <c r="E505" s="164"/>
      <c r="F505" s="164"/>
    </row>
    <row r="506" spans="2:6" x14ac:dyDescent="0.25">
      <c r="B506" s="164"/>
      <c r="C506" s="164"/>
      <c r="D506" s="164"/>
      <c r="E506" s="164"/>
      <c r="F506" s="164"/>
    </row>
    <row r="507" spans="2:6" x14ac:dyDescent="0.25">
      <c r="B507" s="164"/>
      <c r="C507" s="164"/>
      <c r="D507" s="164"/>
      <c r="E507" s="164"/>
      <c r="F507" s="164"/>
    </row>
    <row r="508" spans="2:6" x14ac:dyDescent="0.25">
      <c r="B508" s="164"/>
      <c r="C508" s="164"/>
      <c r="D508" s="164"/>
      <c r="E508" s="164"/>
      <c r="F508" s="164"/>
    </row>
    <row r="509" spans="2:6" x14ac:dyDescent="0.25">
      <c r="B509" s="164"/>
      <c r="C509" s="164"/>
      <c r="D509" s="164"/>
      <c r="E509" s="164"/>
      <c r="F509" s="164"/>
    </row>
    <row r="510" spans="2:6" x14ac:dyDescent="0.25">
      <c r="B510" s="164"/>
      <c r="C510" s="164"/>
      <c r="D510" s="164"/>
      <c r="E510" s="164"/>
      <c r="F510" s="164"/>
    </row>
    <row r="511" spans="2:6" x14ac:dyDescent="0.25">
      <c r="B511" s="164"/>
      <c r="C511" s="164"/>
      <c r="D511" s="164"/>
      <c r="E511" s="164"/>
      <c r="F511" s="164"/>
    </row>
    <row r="512" spans="2:6" x14ac:dyDescent="0.25">
      <c r="B512" s="164"/>
      <c r="C512" s="164"/>
      <c r="D512" s="164"/>
      <c r="E512" s="164"/>
      <c r="F512" s="164"/>
    </row>
    <row r="513" spans="2:6" x14ac:dyDescent="0.25">
      <c r="B513" s="164"/>
      <c r="C513" s="164"/>
      <c r="D513" s="164"/>
      <c r="E513" s="164"/>
      <c r="F513" s="164"/>
    </row>
    <row r="514" spans="2:6" x14ac:dyDescent="0.25">
      <c r="B514" s="164"/>
      <c r="C514" s="164"/>
      <c r="D514" s="164"/>
      <c r="E514" s="164"/>
      <c r="F514" s="164"/>
    </row>
    <row r="515" spans="2:6" x14ac:dyDescent="0.25">
      <c r="B515" s="164"/>
      <c r="C515" s="164"/>
      <c r="D515" s="164"/>
      <c r="E515" s="164"/>
      <c r="F515" s="164"/>
    </row>
    <row r="516" spans="2:6" x14ac:dyDescent="0.25">
      <c r="B516" s="164"/>
      <c r="C516" s="164"/>
      <c r="D516" s="164"/>
      <c r="E516" s="164"/>
      <c r="F516" s="164"/>
    </row>
    <row r="517" spans="2:6" x14ac:dyDescent="0.25">
      <c r="B517" s="164"/>
      <c r="C517" s="164"/>
      <c r="D517" s="164"/>
      <c r="E517" s="164"/>
      <c r="F517" s="164"/>
    </row>
    <row r="518" spans="2:6" x14ac:dyDescent="0.25">
      <c r="B518" s="164"/>
      <c r="C518" s="164"/>
      <c r="D518" s="164"/>
      <c r="E518" s="164"/>
      <c r="F518" s="164"/>
    </row>
    <row r="519" spans="2:6" x14ac:dyDescent="0.25">
      <c r="B519" s="164"/>
      <c r="C519" s="164"/>
      <c r="D519" s="164"/>
      <c r="E519" s="164"/>
      <c r="F519" s="164"/>
    </row>
    <row r="520" spans="2:6" x14ac:dyDescent="0.25">
      <c r="B520" s="164"/>
      <c r="C520" s="164"/>
      <c r="D520" s="164"/>
      <c r="E520" s="164"/>
      <c r="F520" s="164"/>
    </row>
    <row r="521" spans="2:6" x14ac:dyDescent="0.25">
      <c r="B521" s="164"/>
      <c r="C521" s="164"/>
      <c r="D521" s="164"/>
      <c r="E521" s="164"/>
      <c r="F521" s="164"/>
    </row>
    <row r="522" spans="2:6" x14ac:dyDescent="0.25">
      <c r="B522" s="164"/>
      <c r="C522" s="164"/>
      <c r="D522" s="164"/>
      <c r="E522" s="164"/>
      <c r="F522" s="164"/>
    </row>
    <row r="523" spans="2:6" x14ac:dyDescent="0.25">
      <c r="B523" s="164"/>
      <c r="C523" s="164"/>
      <c r="D523" s="164"/>
      <c r="E523" s="164"/>
      <c r="F523" s="164"/>
    </row>
    <row r="524" spans="2:6" x14ac:dyDescent="0.25">
      <c r="B524" s="164"/>
      <c r="C524" s="164"/>
      <c r="D524" s="164"/>
      <c r="E524" s="164"/>
      <c r="F524" s="164"/>
    </row>
    <row r="525" spans="2:6" x14ac:dyDescent="0.25">
      <c r="B525" s="164"/>
      <c r="C525" s="164"/>
      <c r="D525" s="164"/>
      <c r="E525" s="164"/>
      <c r="F525" s="164"/>
    </row>
    <row r="526" spans="2:6" x14ac:dyDescent="0.25">
      <c r="B526" s="164"/>
      <c r="C526" s="164"/>
      <c r="D526" s="164"/>
      <c r="E526" s="164"/>
      <c r="F526" s="164"/>
    </row>
    <row r="527" spans="2:6" x14ac:dyDescent="0.25">
      <c r="B527" s="164"/>
      <c r="C527" s="164"/>
      <c r="D527" s="164"/>
      <c r="E527" s="164"/>
      <c r="F527" s="164"/>
    </row>
    <row r="528" spans="2:6" x14ac:dyDescent="0.25">
      <c r="B528" s="164"/>
      <c r="C528" s="164"/>
      <c r="D528" s="164"/>
      <c r="E528" s="164"/>
      <c r="F528" s="164"/>
    </row>
    <row r="529" spans="2:6" x14ac:dyDescent="0.25">
      <c r="B529" s="164"/>
      <c r="C529" s="164"/>
      <c r="D529" s="164"/>
      <c r="E529" s="164"/>
      <c r="F529" s="164"/>
    </row>
    <row r="530" spans="2:6" x14ac:dyDescent="0.25">
      <c r="B530" s="164"/>
      <c r="C530" s="164"/>
      <c r="D530" s="164"/>
      <c r="E530" s="164"/>
      <c r="F530" s="164"/>
    </row>
    <row r="531" spans="2:6" x14ac:dyDescent="0.25">
      <c r="B531" s="164"/>
      <c r="C531" s="164"/>
      <c r="D531" s="164"/>
      <c r="E531" s="164"/>
      <c r="F531" s="164"/>
    </row>
    <row r="532" spans="2:6" x14ac:dyDescent="0.25">
      <c r="B532" s="164"/>
      <c r="C532" s="164"/>
      <c r="D532" s="164"/>
      <c r="E532" s="164"/>
      <c r="F532" s="164"/>
    </row>
    <row r="533" spans="2:6" x14ac:dyDescent="0.25">
      <c r="B533" s="164"/>
      <c r="C533" s="164"/>
      <c r="D533" s="164"/>
      <c r="E533" s="164"/>
      <c r="F533" s="164"/>
    </row>
    <row r="534" spans="2:6" x14ac:dyDescent="0.25">
      <c r="B534" s="164"/>
      <c r="C534" s="164"/>
      <c r="D534" s="164"/>
      <c r="E534" s="164"/>
      <c r="F534" s="164"/>
    </row>
    <row r="535" spans="2:6" x14ac:dyDescent="0.25">
      <c r="B535" s="164"/>
      <c r="C535" s="164"/>
      <c r="D535" s="164"/>
      <c r="E535" s="164"/>
      <c r="F535" s="164"/>
    </row>
    <row r="536" spans="2:6" x14ac:dyDescent="0.25">
      <c r="B536" s="164"/>
      <c r="C536" s="164"/>
      <c r="D536" s="164"/>
      <c r="E536" s="164"/>
      <c r="F536" s="164"/>
    </row>
    <row r="537" spans="2:6" x14ac:dyDescent="0.25">
      <c r="B537" s="164"/>
      <c r="C537" s="164"/>
      <c r="D537" s="164"/>
      <c r="E537" s="164"/>
      <c r="F537" s="164"/>
    </row>
    <row r="538" spans="2:6" x14ac:dyDescent="0.25">
      <c r="B538" s="164"/>
      <c r="C538" s="164"/>
      <c r="D538" s="164"/>
      <c r="E538" s="164"/>
      <c r="F538" s="164"/>
    </row>
    <row r="539" spans="2:6" x14ac:dyDescent="0.25">
      <c r="B539" s="164"/>
      <c r="C539" s="164"/>
      <c r="D539" s="164"/>
      <c r="E539" s="164"/>
      <c r="F539" s="164"/>
    </row>
    <row r="540" spans="2:6" x14ac:dyDescent="0.25">
      <c r="B540" s="164"/>
      <c r="C540" s="164"/>
      <c r="D540" s="164"/>
      <c r="E540" s="164"/>
      <c r="F540" s="164"/>
    </row>
    <row r="541" spans="2:6" x14ac:dyDescent="0.25">
      <c r="B541" s="164"/>
      <c r="C541" s="164"/>
      <c r="D541" s="164"/>
      <c r="E541" s="164"/>
      <c r="F541" s="164"/>
    </row>
    <row r="542" spans="2:6" x14ac:dyDescent="0.25">
      <c r="B542" s="164"/>
      <c r="C542" s="164"/>
      <c r="D542" s="164"/>
      <c r="E542" s="164"/>
      <c r="F542" s="164"/>
    </row>
    <row r="543" spans="2:6" x14ac:dyDescent="0.25">
      <c r="B543" s="164"/>
      <c r="C543" s="164"/>
      <c r="D543" s="164"/>
      <c r="E543" s="164"/>
      <c r="F543" s="164"/>
    </row>
    <row r="544" spans="2:6" x14ac:dyDescent="0.25">
      <c r="B544" s="164"/>
      <c r="C544" s="164"/>
      <c r="D544" s="164"/>
      <c r="E544" s="164"/>
      <c r="F544" s="164"/>
    </row>
    <row r="545" spans="2:6" x14ac:dyDescent="0.25">
      <c r="B545" s="164"/>
      <c r="C545" s="164"/>
      <c r="D545" s="164"/>
      <c r="E545" s="164"/>
      <c r="F545" s="164"/>
    </row>
    <row r="546" spans="2:6" x14ac:dyDescent="0.25">
      <c r="B546" s="164"/>
      <c r="C546" s="164"/>
      <c r="D546" s="164"/>
      <c r="E546" s="164"/>
      <c r="F546" s="164"/>
    </row>
    <row r="547" spans="2:6" x14ac:dyDescent="0.25">
      <c r="B547" s="164"/>
      <c r="C547" s="164"/>
      <c r="D547" s="164"/>
      <c r="E547" s="164"/>
      <c r="F547" s="164"/>
    </row>
    <row r="548" spans="2:6" x14ac:dyDescent="0.25">
      <c r="B548" s="164"/>
      <c r="C548" s="164"/>
      <c r="D548" s="164"/>
      <c r="E548" s="164"/>
      <c r="F548" s="164"/>
    </row>
    <row r="549" spans="2:6" x14ac:dyDescent="0.25">
      <c r="B549" s="164"/>
      <c r="C549" s="164"/>
      <c r="D549" s="164"/>
      <c r="E549" s="164"/>
      <c r="F549" s="164"/>
    </row>
    <row r="550" spans="2:6" x14ac:dyDescent="0.25">
      <c r="B550" s="164"/>
      <c r="C550" s="164"/>
      <c r="D550" s="164"/>
      <c r="E550" s="164"/>
      <c r="F550" s="164"/>
    </row>
    <row r="551" spans="2:6" x14ac:dyDescent="0.25">
      <c r="B551" s="164"/>
      <c r="C551" s="164"/>
      <c r="D551" s="164"/>
      <c r="E551" s="164"/>
      <c r="F551" s="164"/>
    </row>
    <row r="552" spans="2:6" x14ac:dyDescent="0.25">
      <c r="B552" s="164"/>
      <c r="C552" s="164"/>
      <c r="D552" s="164"/>
      <c r="E552" s="164"/>
      <c r="F552" s="164"/>
    </row>
    <row r="553" spans="2:6" x14ac:dyDescent="0.25">
      <c r="B553" s="164"/>
      <c r="C553" s="164"/>
      <c r="D553" s="164"/>
      <c r="E553" s="164"/>
      <c r="F553" s="164"/>
    </row>
    <row r="554" spans="2:6" x14ac:dyDescent="0.25">
      <c r="B554" s="164"/>
      <c r="C554" s="164"/>
      <c r="D554" s="164"/>
      <c r="E554" s="164"/>
      <c r="F554" s="164"/>
    </row>
    <row r="555" spans="2:6" x14ac:dyDescent="0.25">
      <c r="B555" s="164"/>
      <c r="C555" s="164"/>
      <c r="D555" s="164"/>
      <c r="E555" s="164"/>
      <c r="F555" s="164"/>
    </row>
    <row r="556" spans="2:6" x14ac:dyDescent="0.25">
      <c r="B556" s="164"/>
      <c r="C556" s="164"/>
      <c r="D556" s="164"/>
      <c r="E556" s="164"/>
      <c r="F556" s="164"/>
    </row>
    <row r="557" spans="2:6" x14ac:dyDescent="0.25">
      <c r="B557" s="164"/>
      <c r="C557" s="164"/>
      <c r="D557" s="164"/>
      <c r="E557" s="164"/>
      <c r="F557" s="164"/>
    </row>
    <row r="558" spans="2:6" x14ac:dyDescent="0.25">
      <c r="B558" s="164"/>
      <c r="C558" s="164"/>
      <c r="D558" s="164"/>
      <c r="E558" s="164"/>
      <c r="F558" s="164"/>
    </row>
    <row r="559" spans="2:6" x14ac:dyDescent="0.25">
      <c r="B559" s="164"/>
      <c r="C559" s="164"/>
      <c r="D559" s="164"/>
      <c r="E559" s="164"/>
      <c r="F559" s="164"/>
    </row>
    <row r="560" spans="2:6" x14ac:dyDescent="0.25">
      <c r="B560" s="164"/>
      <c r="C560" s="164"/>
      <c r="D560" s="164"/>
      <c r="E560" s="164"/>
      <c r="F560" s="164"/>
    </row>
    <row r="561" spans="2:6" x14ac:dyDescent="0.25">
      <c r="B561" s="164"/>
      <c r="C561" s="164"/>
      <c r="D561" s="164"/>
      <c r="E561" s="164"/>
      <c r="F561" s="164"/>
    </row>
    <row r="562" spans="2:6" x14ac:dyDescent="0.25">
      <c r="B562" s="164"/>
      <c r="C562" s="164"/>
      <c r="D562" s="164"/>
      <c r="E562" s="164"/>
      <c r="F562" s="164"/>
    </row>
    <row r="563" spans="2:6" x14ac:dyDescent="0.25">
      <c r="B563" s="164"/>
      <c r="C563" s="164"/>
      <c r="D563" s="164"/>
      <c r="E563" s="164"/>
      <c r="F563" s="164"/>
    </row>
    <row r="564" spans="2:6" x14ac:dyDescent="0.25">
      <c r="B564" s="164"/>
      <c r="C564" s="164"/>
      <c r="D564" s="164"/>
      <c r="E564" s="164"/>
      <c r="F564" s="164"/>
    </row>
    <row r="565" spans="2:6" x14ac:dyDescent="0.25">
      <c r="B565" s="164"/>
      <c r="C565" s="164"/>
      <c r="D565" s="164"/>
      <c r="E565" s="164"/>
      <c r="F565" s="164"/>
    </row>
    <row r="566" spans="2:6" x14ac:dyDescent="0.25">
      <c r="B566" s="164"/>
      <c r="C566" s="164"/>
      <c r="D566" s="164"/>
      <c r="E566" s="164"/>
      <c r="F566" s="164"/>
    </row>
    <row r="567" spans="2:6" x14ac:dyDescent="0.25">
      <c r="B567" s="164"/>
      <c r="C567" s="164"/>
      <c r="D567" s="164"/>
      <c r="E567" s="164"/>
      <c r="F567" s="164"/>
    </row>
    <row r="568" spans="2:6" x14ac:dyDescent="0.25">
      <c r="B568" s="164"/>
      <c r="C568" s="164"/>
      <c r="D568" s="164"/>
      <c r="E568" s="164"/>
      <c r="F568" s="164"/>
    </row>
    <row r="569" spans="2:6" x14ac:dyDescent="0.25">
      <c r="B569" s="164"/>
      <c r="C569" s="164"/>
      <c r="D569" s="164"/>
      <c r="E569" s="164"/>
      <c r="F569" s="164"/>
    </row>
    <row r="570" spans="2:6" x14ac:dyDescent="0.25">
      <c r="B570" s="164"/>
      <c r="C570" s="164"/>
      <c r="D570" s="164"/>
      <c r="E570" s="164"/>
      <c r="F570" s="164"/>
    </row>
    <row r="571" spans="2:6" x14ac:dyDescent="0.25">
      <c r="B571" s="164"/>
      <c r="C571" s="164"/>
      <c r="D571" s="164"/>
      <c r="E571" s="164"/>
      <c r="F571" s="164"/>
    </row>
    <row r="572" spans="2:6" x14ac:dyDescent="0.25">
      <c r="B572" s="164"/>
      <c r="C572" s="164"/>
      <c r="D572" s="164"/>
      <c r="E572" s="164"/>
      <c r="F572" s="164"/>
    </row>
    <row r="573" spans="2:6" x14ac:dyDescent="0.25">
      <c r="B573" s="164"/>
      <c r="C573" s="164"/>
      <c r="D573" s="164"/>
      <c r="E573" s="164"/>
      <c r="F573" s="164"/>
    </row>
    <row r="574" spans="2:6" x14ac:dyDescent="0.25">
      <c r="B574" s="164"/>
      <c r="C574" s="164"/>
      <c r="D574" s="164"/>
      <c r="E574" s="164"/>
      <c r="F574" s="164"/>
    </row>
    <row r="575" spans="2:6" x14ac:dyDescent="0.25">
      <c r="B575" s="164"/>
      <c r="C575" s="164"/>
      <c r="D575" s="164"/>
      <c r="E575" s="164"/>
      <c r="F575" s="164"/>
    </row>
    <row r="576" spans="2:6" x14ac:dyDescent="0.25">
      <c r="B576" s="164"/>
      <c r="C576" s="164"/>
      <c r="D576" s="164"/>
      <c r="E576" s="164"/>
      <c r="F576" s="164"/>
    </row>
    <row r="577" spans="2:6" x14ac:dyDescent="0.25">
      <c r="B577" s="164"/>
      <c r="C577" s="164"/>
      <c r="D577" s="164"/>
      <c r="E577" s="164"/>
      <c r="F577" s="164"/>
    </row>
    <row r="578" spans="2:6" x14ac:dyDescent="0.25">
      <c r="B578" s="164"/>
      <c r="C578" s="164"/>
      <c r="D578" s="164"/>
      <c r="E578" s="164"/>
      <c r="F578" s="164"/>
    </row>
    <row r="579" spans="2:6" x14ac:dyDescent="0.25">
      <c r="B579" s="164"/>
      <c r="C579" s="164"/>
      <c r="D579" s="164"/>
      <c r="E579" s="164"/>
      <c r="F579" s="164"/>
    </row>
    <row r="580" spans="2:6" x14ac:dyDescent="0.25">
      <c r="B580" s="164"/>
      <c r="C580" s="164"/>
      <c r="D580" s="164"/>
      <c r="E580" s="164"/>
      <c r="F580" s="164"/>
    </row>
    <row r="581" spans="2:6" x14ac:dyDescent="0.25">
      <c r="B581" s="164"/>
      <c r="C581" s="164"/>
      <c r="D581" s="164"/>
      <c r="E581" s="164"/>
      <c r="F581" s="164"/>
    </row>
    <row r="582" spans="2:6" x14ac:dyDescent="0.25">
      <c r="B582" s="164"/>
      <c r="C582" s="164"/>
      <c r="D582" s="164"/>
      <c r="E582" s="164"/>
      <c r="F582" s="164"/>
    </row>
    <row r="583" spans="2:6" x14ac:dyDescent="0.25">
      <c r="B583" s="164"/>
      <c r="C583" s="164"/>
      <c r="D583" s="164"/>
      <c r="E583" s="164"/>
      <c r="F583" s="164"/>
    </row>
    <row r="584" spans="2:6" x14ac:dyDescent="0.25">
      <c r="B584" s="164"/>
      <c r="C584" s="164"/>
      <c r="D584" s="164"/>
      <c r="E584" s="164"/>
      <c r="F584" s="164"/>
    </row>
    <row r="585" spans="2:6" x14ac:dyDescent="0.25">
      <c r="B585" s="164"/>
      <c r="C585" s="164"/>
      <c r="D585" s="164"/>
      <c r="E585" s="164"/>
      <c r="F585" s="164"/>
    </row>
    <row r="586" spans="2:6" x14ac:dyDescent="0.25">
      <c r="B586" s="164"/>
      <c r="C586" s="164"/>
      <c r="D586" s="164"/>
      <c r="E586" s="164"/>
      <c r="F586" s="164"/>
    </row>
    <row r="587" spans="2:6" x14ac:dyDescent="0.25">
      <c r="B587" s="164"/>
      <c r="C587" s="164"/>
      <c r="D587" s="164"/>
      <c r="E587" s="164"/>
      <c r="F587" s="164"/>
    </row>
    <row r="588" spans="2:6" x14ac:dyDescent="0.25">
      <c r="B588" s="164"/>
      <c r="C588" s="164"/>
      <c r="D588" s="164"/>
      <c r="E588" s="164"/>
      <c r="F588" s="164"/>
    </row>
    <row r="589" spans="2:6" x14ac:dyDescent="0.25">
      <c r="B589" s="164"/>
      <c r="C589" s="164"/>
      <c r="D589" s="164"/>
      <c r="E589" s="164"/>
      <c r="F589" s="164"/>
    </row>
    <row r="590" spans="2:6" x14ac:dyDescent="0.25">
      <c r="B590" s="164"/>
      <c r="C590" s="164"/>
      <c r="D590" s="164"/>
      <c r="E590" s="164"/>
      <c r="F590" s="164"/>
    </row>
    <row r="591" spans="2:6" x14ac:dyDescent="0.25">
      <c r="B591" s="164"/>
      <c r="C591" s="164"/>
      <c r="D591" s="164"/>
      <c r="E591" s="164"/>
      <c r="F591" s="164"/>
    </row>
    <row r="592" spans="2:6" x14ac:dyDescent="0.25">
      <c r="B592" s="164"/>
      <c r="C592" s="164"/>
      <c r="D592" s="164"/>
      <c r="E592" s="164"/>
      <c r="F592" s="164"/>
    </row>
    <row r="593" spans="2:6" x14ac:dyDescent="0.25">
      <c r="B593" s="164"/>
      <c r="C593" s="164"/>
      <c r="D593" s="164"/>
      <c r="E593" s="164"/>
      <c r="F593" s="164"/>
    </row>
    <row r="594" spans="2:6" x14ac:dyDescent="0.25">
      <c r="B594" s="164"/>
      <c r="C594" s="164"/>
      <c r="D594" s="164"/>
      <c r="E594" s="164"/>
      <c r="F594" s="164"/>
    </row>
    <row r="595" spans="2:6" x14ac:dyDescent="0.25">
      <c r="B595" s="164"/>
      <c r="C595" s="164"/>
      <c r="D595" s="164"/>
      <c r="E595" s="164"/>
      <c r="F595" s="164"/>
    </row>
    <row r="596" spans="2:6" x14ac:dyDescent="0.25">
      <c r="B596" s="164"/>
      <c r="C596" s="164"/>
      <c r="D596" s="164"/>
      <c r="E596" s="164"/>
      <c r="F596" s="164"/>
    </row>
    <row r="597" spans="2:6" x14ac:dyDescent="0.25">
      <c r="B597" s="164"/>
      <c r="C597" s="164"/>
      <c r="D597" s="164"/>
      <c r="E597" s="164"/>
      <c r="F597" s="164"/>
    </row>
    <row r="598" spans="2:6" x14ac:dyDescent="0.25">
      <c r="B598" s="164"/>
      <c r="C598" s="164"/>
      <c r="D598" s="164"/>
      <c r="E598" s="164"/>
      <c r="F598" s="164"/>
    </row>
    <row r="599" spans="2:6" x14ac:dyDescent="0.25">
      <c r="B599" s="164"/>
      <c r="C599" s="164"/>
      <c r="D599" s="164"/>
      <c r="E599" s="164"/>
      <c r="F599" s="164"/>
    </row>
    <row r="600" spans="2:6" x14ac:dyDescent="0.25">
      <c r="B600" s="164"/>
      <c r="C600" s="164"/>
      <c r="D600" s="164"/>
      <c r="E600" s="164"/>
      <c r="F600" s="164"/>
    </row>
    <row r="601" spans="2:6" x14ac:dyDescent="0.25">
      <c r="B601" s="164"/>
      <c r="C601" s="164"/>
      <c r="D601" s="164"/>
      <c r="E601" s="164"/>
      <c r="F601" s="164"/>
    </row>
    <row r="602" spans="2:6" x14ac:dyDescent="0.25">
      <c r="B602" s="164"/>
      <c r="C602" s="164"/>
      <c r="D602" s="164"/>
      <c r="E602" s="164"/>
      <c r="F602" s="164"/>
    </row>
    <row r="603" spans="2:6" x14ac:dyDescent="0.25">
      <c r="B603" s="164"/>
      <c r="C603" s="164"/>
      <c r="D603" s="164"/>
      <c r="E603" s="164"/>
      <c r="F603" s="164"/>
    </row>
    <row r="604" spans="2:6" x14ac:dyDescent="0.25">
      <c r="B604" s="164"/>
      <c r="C604" s="164"/>
      <c r="D604" s="164"/>
      <c r="E604" s="164"/>
      <c r="F604" s="164"/>
    </row>
    <row r="605" spans="2:6" x14ac:dyDescent="0.25">
      <c r="B605" s="164"/>
      <c r="C605" s="164"/>
      <c r="D605" s="164"/>
      <c r="E605" s="164"/>
      <c r="F605" s="164"/>
    </row>
    <row r="606" spans="2:6" x14ac:dyDescent="0.25">
      <c r="B606" s="164"/>
      <c r="C606" s="164"/>
      <c r="D606" s="164"/>
      <c r="E606" s="164"/>
      <c r="F606" s="164"/>
    </row>
    <row r="607" spans="2:6" x14ac:dyDescent="0.25">
      <c r="B607" s="164"/>
      <c r="C607" s="164"/>
      <c r="D607" s="164"/>
      <c r="E607" s="164"/>
      <c r="F607" s="164"/>
    </row>
    <row r="608" spans="2:6" x14ac:dyDescent="0.25">
      <c r="B608" s="164"/>
      <c r="C608" s="164"/>
      <c r="D608" s="164"/>
      <c r="E608" s="164"/>
      <c r="F608" s="164"/>
    </row>
    <row r="609" spans="2:6" x14ac:dyDescent="0.25">
      <c r="B609" s="164"/>
      <c r="C609" s="164"/>
      <c r="D609" s="164"/>
      <c r="E609" s="164"/>
      <c r="F609" s="164"/>
    </row>
    <row r="610" spans="2:6" x14ac:dyDescent="0.25">
      <c r="B610" s="164"/>
      <c r="C610" s="164"/>
      <c r="D610" s="164"/>
      <c r="E610" s="164"/>
      <c r="F610" s="164"/>
    </row>
    <row r="611" spans="2:6" x14ac:dyDescent="0.25">
      <c r="B611" s="164"/>
      <c r="C611" s="164"/>
      <c r="D611" s="164"/>
      <c r="E611" s="164"/>
      <c r="F611" s="164"/>
    </row>
    <row r="612" spans="2:6" x14ac:dyDescent="0.25">
      <c r="B612" s="164"/>
      <c r="C612" s="164"/>
      <c r="D612" s="164"/>
      <c r="E612" s="164"/>
      <c r="F612" s="164"/>
    </row>
    <row r="613" spans="2:6" x14ac:dyDescent="0.25">
      <c r="B613" s="164"/>
      <c r="C613" s="164"/>
      <c r="D613" s="164"/>
      <c r="E613" s="164"/>
      <c r="F613" s="164"/>
    </row>
    <row r="614" spans="2:6" x14ac:dyDescent="0.25">
      <c r="B614" s="164"/>
      <c r="C614" s="164"/>
      <c r="D614" s="164"/>
      <c r="E614" s="164"/>
      <c r="F614" s="164"/>
    </row>
    <row r="615" spans="2:6" x14ac:dyDescent="0.25">
      <c r="B615" s="164"/>
      <c r="C615" s="164"/>
      <c r="D615" s="164"/>
      <c r="E615" s="164"/>
      <c r="F615" s="164"/>
    </row>
    <row r="616" spans="2:6" x14ac:dyDescent="0.25">
      <c r="B616" s="164"/>
      <c r="C616" s="164"/>
      <c r="D616" s="164"/>
      <c r="E616" s="164"/>
      <c r="F616" s="164"/>
    </row>
    <row r="617" spans="2:6" x14ac:dyDescent="0.25">
      <c r="B617" s="164"/>
      <c r="C617" s="164"/>
      <c r="D617" s="164"/>
      <c r="E617" s="164"/>
      <c r="F617" s="164"/>
    </row>
    <row r="618" spans="2:6" x14ac:dyDescent="0.25">
      <c r="B618" s="164"/>
      <c r="C618" s="164"/>
      <c r="D618" s="164"/>
      <c r="E618" s="164"/>
      <c r="F618" s="164"/>
    </row>
    <row r="619" spans="2:6" x14ac:dyDescent="0.25">
      <c r="B619" s="164"/>
      <c r="C619" s="164"/>
      <c r="D619" s="164"/>
      <c r="E619" s="164"/>
      <c r="F619" s="164"/>
    </row>
    <row r="620" spans="2:6" x14ac:dyDescent="0.25">
      <c r="B620" s="164"/>
      <c r="C620" s="164"/>
      <c r="D620" s="164"/>
      <c r="E620" s="164"/>
      <c r="F620" s="164"/>
    </row>
    <row r="621" spans="2:6" x14ac:dyDescent="0.25">
      <c r="B621" s="164"/>
      <c r="C621" s="164"/>
      <c r="D621" s="164"/>
      <c r="E621" s="164"/>
      <c r="F621" s="164"/>
    </row>
    <row r="622" spans="2:6" x14ac:dyDescent="0.25">
      <c r="B622" s="164"/>
      <c r="C622" s="164"/>
      <c r="D622" s="164"/>
      <c r="E622" s="164"/>
      <c r="F622" s="164"/>
    </row>
    <row r="623" spans="2:6" x14ac:dyDescent="0.25">
      <c r="B623" s="164"/>
      <c r="C623" s="164"/>
      <c r="D623" s="164"/>
      <c r="E623" s="164"/>
      <c r="F623" s="164"/>
    </row>
    <row r="624" spans="2:6" x14ac:dyDescent="0.25">
      <c r="B624" s="164"/>
      <c r="C624" s="164"/>
      <c r="D624" s="164"/>
      <c r="E624" s="164"/>
      <c r="F624" s="164"/>
    </row>
    <row r="625" spans="2:6" x14ac:dyDescent="0.25">
      <c r="B625" s="164"/>
      <c r="C625" s="164"/>
      <c r="D625" s="164"/>
      <c r="E625" s="164"/>
      <c r="F625" s="164"/>
    </row>
    <row r="626" spans="2:6" x14ac:dyDescent="0.25">
      <c r="B626" s="164"/>
      <c r="C626" s="164"/>
      <c r="D626" s="164"/>
      <c r="E626" s="164"/>
      <c r="F626" s="164"/>
    </row>
    <row r="627" spans="2:6" x14ac:dyDescent="0.25">
      <c r="B627" s="164"/>
      <c r="C627" s="164"/>
      <c r="D627" s="164"/>
      <c r="E627" s="164"/>
      <c r="F627" s="164"/>
    </row>
    <row r="628" spans="2:6" x14ac:dyDescent="0.25">
      <c r="B628" s="164"/>
      <c r="C628" s="164"/>
      <c r="D628" s="164"/>
      <c r="E628" s="164"/>
      <c r="F628" s="164"/>
    </row>
    <row r="629" spans="2:6" x14ac:dyDescent="0.25">
      <c r="B629" s="164"/>
      <c r="C629" s="164"/>
      <c r="D629" s="164"/>
      <c r="E629" s="164"/>
      <c r="F629" s="164"/>
    </row>
    <row r="630" spans="2:6" x14ac:dyDescent="0.25">
      <c r="B630" s="164"/>
      <c r="C630" s="164"/>
      <c r="D630" s="164"/>
      <c r="E630" s="164"/>
      <c r="F630" s="164"/>
    </row>
    <row r="631" spans="2:6" x14ac:dyDescent="0.25">
      <c r="B631" s="164"/>
      <c r="C631" s="164"/>
      <c r="D631" s="164"/>
      <c r="E631" s="164"/>
      <c r="F631" s="164"/>
    </row>
    <row r="632" spans="2:6" x14ac:dyDescent="0.25">
      <c r="B632" s="164"/>
      <c r="C632" s="164"/>
      <c r="D632" s="164"/>
      <c r="E632" s="164"/>
      <c r="F632" s="164"/>
    </row>
    <row r="633" spans="2:6" x14ac:dyDescent="0.25">
      <c r="B633" s="164"/>
      <c r="C633" s="164"/>
      <c r="D633" s="164"/>
      <c r="E633" s="164"/>
      <c r="F633" s="164"/>
    </row>
    <row r="634" spans="2:6" x14ac:dyDescent="0.25">
      <c r="B634" s="164"/>
      <c r="C634" s="164"/>
      <c r="D634" s="164"/>
      <c r="E634" s="164"/>
      <c r="F634" s="164"/>
    </row>
    <row r="635" spans="2:6" x14ac:dyDescent="0.25">
      <c r="B635" s="164"/>
      <c r="C635" s="164"/>
      <c r="D635" s="164"/>
      <c r="E635" s="164"/>
      <c r="F635" s="164"/>
    </row>
    <row r="636" spans="2:6" x14ac:dyDescent="0.25">
      <c r="B636" s="164"/>
      <c r="C636" s="164"/>
      <c r="D636" s="164"/>
      <c r="E636" s="164"/>
      <c r="F636" s="164"/>
    </row>
    <row r="637" spans="2:6" x14ac:dyDescent="0.25">
      <c r="B637" s="164"/>
      <c r="C637" s="164"/>
      <c r="D637" s="164"/>
      <c r="E637" s="164"/>
      <c r="F637" s="164"/>
    </row>
    <row r="638" spans="2:6" x14ac:dyDescent="0.25">
      <c r="B638" s="164"/>
      <c r="C638" s="164"/>
      <c r="D638" s="164"/>
      <c r="E638" s="164"/>
      <c r="F638" s="164"/>
    </row>
    <row r="639" spans="2:6" x14ac:dyDescent="0.25">
      <c r="B639" s="164"/>
      <c r="C639" s="164"/>
      <c r="D639" s="164"/>
      <c r="E639" s="164"/>
      <c r="F639" s="164"/>
    </row>
    <row r="640" spans="2:6" x14ac:dyDescent="0.25">
      <c r="B640" s="164"/>
      <c r="C640" s="164"/>
      <c r="D640" s="164"/>
      <c r="E640" s="164"/>
      <c r="F640" s="164"/>
    </row>
    <row r="641" spans="2:6" x14ac:dyDescent="0.25">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83820</xdr:colOff>
                    <xdr:row>14</xdr:row>
                    <xdr:rowOff>7620</xdr:rowOff>
                  </from>
                  <to>
                    <xdr:col>11</xdr:col>
                    <xdr:colOff>160020</xdr:colOff>
                    <xdr:row>15</xdr:row>
                    <xdr:rowOff>30480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121920</xdr:colOff>
                    <xdr:row>14</xdr:row>
                    <xdr:rowOff>22860</xdr:rowOff>
                  </from>
                  <to>
                    <xdr:col>19</xdr:col>
                    <xdr:colOff>198120</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182880</xdr:colOff>
                    <xdr:row>18</xdr:row>
                    <xdr:rowOff>22860</xdr:rowOff>
                  </from>
                  <to>
                    <xdr:col>13</xdr:col>
                    <xdr:colOff>175260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160020</xdr:colOff>
                    <xdr:row>18</xdr:row>
                    <xdr:rowOff>7620</xdr:rowOff>
                  </from>
                  <to>
                    <xdr:col>8</xdr:col>
                    <xdr:colOff>7620</xdr:colOff>
                    <xdr:row>19</xdr:row>
                    <xdr:rowOff>30480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198120</xdr:colOff>
                    <xdr:row>19</xdr:row>
                    <xdr:rowOff>30480</xdr:rowOff>
                  </from>
                  <to>
                    <xdr:col>9</xdr:col>
                    <xdr:colOff>190500</xdr:colOff>
                    <xdr:row>20</xdr:row>
                    <xdr:rowOff>45720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30480</xdr:colOff>
                    <xdr:row>19</xdr:row>
                    <xdr:rowOff>22860</xdr:rowOff>
                  </from>
                  <to>
                    <xdr:col>5</xdr:col>
                    <xdr:colOff>22860</xdr:colOff>
                    <xdr:row>20</xdr:row>
                    <xdr:rowOff>30480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83820</xdr:colOff>
                    <xdr:row>14</xdr:row>
                    <xdr:rowOff>22860</xdr:rowOff>
                  </from>
                  <to>
                    <xdr:col>6</xdr:col>
                    <xdr:colOff>160020</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251460</xdr:colOff>
                    <xdr:row>6</xdr:row>
                    <xdr:rowOff>106680</xdr:rowOff>
                  </from>
                  <to>
                    <xdr:col>10</xdr:col>
                    <xdr:colOff>7620</xdr:colOff>
                    <xdr:row>8</xdr:row>
                    <xdr:rowOff>7620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30480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83820</xdr:colOff>
                    <xdr:row>14</xdr:row>
                    <xdr:rowOff>7620</xdr:rowOff>
                  </from>
                  <to>
                    <xdr:col>15</xdr:col>
                    <xdr:colOff>160020</xdr:colOff>
                    <xdr:row>15</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Yr1 Req</vt:lpstr>
      <vt:lpstr>Yr2 Req</vt:lpstr>
      <vt:lpstr>Yr3 Req</vt:lpstr>
      <vt:lpstr>Yr4 Req</vt:lpstr>
      <vt:lpstr>Yr5 Req</vt:lpstr>
      <vt:lpstr>Budget!Print_Area</vt:lpstr>
      <vt:lpstr>'Yr1 Req'!Print_Area</vt:lpstr>
      <vt:lpstr>'Yr2 Req'!Print_Area</vt:lpstr>
      <vt:lpstr>'Yr3 Req'!Print_Area</vt:lpstr>
      <vt:lpstr>'Yr4 Req'!Print_Area</vt:lpstr>
      <vt:lpstr>'Yr5 Req'!Print_Area</vt:lpstr>
    </vt:vector>
  </TitlesOfParts>
  <Company>HSMRC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profile</cp:lastModifiedBy>
  <cp:lastPrinted>2016-08-02T12:18:45Z</cp:lastPrinted>
  <dcterms:created xsi:type="dcterms:W3CDTF">1999-05-14T18:16:40Z</dcterms:created>
  <dcterms:modified xsi:type="dcterms:W3CDTF">2018-10-02T19:16:14Z</dcterms:modified>
</cp:coreProperties>
</file>

<file path=docProps/custom.xml><?xml version="1.0" encoding="utf-8"?>
<Properties xmlns="http://schemas.openxmlformats.org/officeDocument/2006/custom-properties" xmlns:vt="http://schemas.openxmlformats.org/officeDocument/2006/docPropsVTypes"/>
</file>